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. - Pavilon 2 - 8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'21. - Pavilon 2 - 8'!$C$87:$K$191</definedName>
    <definedName name="_xlnm.Print_Area" localSheetId="1">'21. - Pavilon 2 - 8'!$C$4:$J$39,'21. - Pavilon 2 - 8'!$C$45:$J$69,'21. - Pavilon 2 - 8'!$C$75:$K$191</definedName>
    <definedName name="_xlnm.Print_Titles" localSheetId="1">'21. - Pavilon 2 - 8'!$87:$87</definedName>
    <definedName name="_xlnm.Print_Area" localSheetId="2">'Seznam figur'!$C$4:$G$27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90"/>
  <c r="J37"/>
  <c r="J36"/>
  <c i="1" r="AY55"/>
  <c i="2" r="J35"/>
  <c i="1" r="AX55"/>
  <c i="2"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6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BK176"/>
  <c r="BK140"/>
  <c r="BK127"/>
  <c r="J94"/>
  <c r="J180"/>
  <c r="BK165"/>
  <c r="J127"/>
  <c r="BK106"/>
  <c r="BK190"/>
  <c r="J173"/>
  <c r="J154"/>
  <c r="J136"/>
  <c r="BK99"/>
  <c r="J92"/>
  <c r="J165"/>
  <c r="BK162"/>
  <c r="BK136"/>
  <c r="J118"/>
  <c r="BK103"/>
  <c r="BK185"/>
  <c r="J162"/>
  <c r="BK130"/>
  <c r="J99"/>
  <c r="J185"/>
  <c r="J170"/>
  <c r="BK148"/>
  <c r="J133"/>
  <c r="J109"/>
  <c r="J96"/>
  <c r="BK180"/>
  <c r="BK159"/>
  <c r="J130"/>
  <c r="BK109"/>
  <c r="J190"/>
  <c r="BK173"/>
  <c r="J167"/>
  <c r="J143"/>
  <c r="BK118"/>
  <c r="BK92"/>
  <c r="J176"/>
  <c r="J159"/>
  <c r="J140"/>
  <c r="BK115"/>
  <c r="J103"/>
  <c r="BK178"/>
  <c r="J148"/>
  <c r="BK133"/>
  <c r="J115"/>
  <c i="1" r="AS54"/>
  <c i="2" r="BK170"/>
  <c r="BK154"/>
  <c r="BK124"/>
  <c r="BK96"/>
  <c r="J178"/>
  <c r="BK167"/>
  <c r="BK143"/>
  <c r="J124"/>
  <c r="J106"/>
  <c r="BK94"/>
  <c l="1" r="P175"/>
  <c r="P91"/>
  <c r="P89"/>
  <c r="BK102"/>
  <c r="J102"/>
  <c r="J64"/>
  <c r="R102"/>
  <c r="R132"/>
  <c r="P161"/>
  <c r="BK175"/>
  <c r="J175"/>
  <c r="J68"/>
  <c r="BK91"/>
  <c r="J91"/>
  <c r="J62"/>
  <c r="T91"/>
  <c r="T89"/>
  <c r="T102"/>
  <c r="T132"/>
  <c r="R161"/>
  <c r="T161"/>
  <c r="R169"/>
  <c r="T175"/>
  <c r="R91"/>
  <c r="R89"/>
  <c r="P102"/>
  <c r="BK132"/>
  <c r="J132"/>
  <c r="J65"/>
  <c r="P132"/>
  <c r="BK161"/>
  <c r="J161"/>
  <c r="J66"/>
  <c r="BK169"/>
  <c r="J169"/>
  <c r="J67"/>
  <c r="P169"/>
  <c r="T169"/>
  <c r="R175"/>
  <c r="F55"/>
  <c r="BE92"/>
  <c r="BE96"/>
  <c r="BE99"/>
  <c r="BE118"/>
  <c r="BE130"/>
  <c r="BE136"/>
  <c r="BE167"/>
  <c r="BE180"/>
  <c r="J52"/>
  <c r="BE94"/>
  <c r="BE103"/>
  <c r="BE143"/>
  <c r="BE159"/>
  <c r="BE162"/>
  <c r="BE178"/>
  <c r="BE185"/>
  <c r="BE190"/>
  <c r="E48"/>
  <c r="BE106"/>
  <c r="BE109"/>
  <c r="BE115"/>
  <c r="BE124"/>
  <c r="BE127"/>
  <c r="BE133"/>
  <c r="BE140"/>
  <c r="BE148"/>
  <c r="BE154"/>
  <c r="BE165"/>
  <c r="BE170"/>
  <c r="BE173"/>
  <c r="BE176"/>
  <c r="J34"/>
  <c i="1" r="AW55"/>
  <c i="2" r="F36"/>
  <c i="1" r="BC55"/>
  <c r="BC54"/>
  <c r="AY54"/>
  <c i="2" r="F35"/>
  <c i="1" r="BB55"/>
  <c r="BB54"/>
  <c r="W31"/>
  <c i="2" r="F37"/>
  <c i="1" r="BD55"/>
  <c r="BD54"/>
  <c r="W33"/>
  <c i="2" r="F34"/>
  <c i="1" r="BA55"/>
  <c r="BA54"/>
  <c r="W30"/>
  <c i="2" l="1" r="R101"/>
  <c r="R88"/>
  <c r="P101"/>
  <c r="P88"/>
  <c i="1" r="AU55"/>
  <c i="2" r="T101"/>
  <c r="T88"/>
  <c r="BK89"/>
  <c r="J89"/>
  <c r="J60"/>
  <c r="BK101"/>
  <c r="J101"/>
  <c r="J63"/>
  <c i="1" r="AX54"/>
  <c i="2" r="F33"/>
  <c i="1" r="AZ55"/>
  <c r="AZ54"/>
  <c r="AV54"/>
  <c r="AK29"/>
  <c r="AW54"/>
  <c r="AK30"/>
  <c r="W32"/>
  <c i="2" r="J33"/>
  <c i="1" r="AV55"/>
  <c r="AT55"/>
  <c r="AU54"/>
  <c i="2" l="1" r="BK88"/>
  <c r="J88"/>
  <c r="J59"/>
  <c i="1" r="AT54"/>
  <c r="W29"/>
  <c i="2" l="1" r="J30"/>
  <c i="1" r="AG55"/>
  <c r="AN55"/>
  <c i="2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<sst xmlns="http://schemas.openxmlformats.org/spreadsheetml/2006/main">
  <si>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</si>
  <si>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</si>
  <si>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</si>
  <si>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</si>
  <si>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</si>
  <si>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</si>
  <si>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</si>
  <si>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</si>
  <si>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</si>
  <si>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</si>
  <si>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</si>
  <si>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</si>
  <si>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</si>
  <si>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</si>
  <si>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</si>
  <si>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</si>
  <si>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</si>
  <si>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</si>
  <si>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</si>
  <si>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</si>
  <si>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</si>
  <si>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</si>
  <si>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</si>
  <si>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</si>
  <si>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</si>
  <si>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</si>
  <si>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</si>
  <si>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</si>
  <si>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</si>
  <si>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</si>
  <si>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</si>
  <si>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</si>
  <si>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</si>
  <si>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</si>
  <si>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</si>
  <si>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</si>
  <si>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</si>
  <si>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</si>
  <si>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</si>
  <si>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</si>
  <si>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</si>
  <si>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</si>
  <si>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</si>
  <si>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</si>
  <si>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</si>
  <si>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</si>
  <si>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</si>
  <si>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</si>
  <si>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</si>
  <si>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</si>
  <si>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</si>
  <si>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</si>
  <si>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</si>
  <si>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</si>
  <si>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</si>
  <si>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</si>
  <si>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</si>
  <si>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</si>
  <si>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</si>
  <si>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</si>
  <si>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</si>
  <si>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</si>
  <si>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</si>
  <si>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</si>
  <si>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</si>
  <si>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</si>
  <si>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</si>
  <si>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</si>
  <si>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</si>
  <si>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</si>
  <si>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</si>
  <si>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</si>
  <si>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</si>
  <si>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</si>
  <si>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</si>
  <si>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</si>
  <si>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</si>
  <si>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21.</t>
  </si>
  <si>
    <t>Pavilon 2 - 8</t>
  </si>
  <si>
    <t>STA</t>
  </si>
  <si>
    <t>1</t>
  </si>
  <si>
    <t>{9ce38f6c-9e78-49ac-85b7-24d62083c835}</t>
  </si>
  <si>
    <t>2</t>
  </si>
  <si>
    <t>STR</t>
  </si>
  <si>
    <t>M2</t>
  </si>
  <si>
    <t>33,3</t>
  </si>
  <si>
    <t>OBVOD</t>
  </si>
  <si>
    <t>M</t>
  </si>
  <si>
    <t>23,15</t>
  </si>
  <si>
    <t>KRYCÍ LIST SOUPISU PRACÍ</t>
  </si>
  <si>
    <t>Objekt:</t>
  </si>
  <si>
    <t>21. - Pavilon 2 - 8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</si>
  <si>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</si>
  <si>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</si>
  <si>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</si>
  <si>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</si>
  <si>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</si>
  <si>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</si>
  <si>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</si>
  <si>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</si>
  <si>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</si>
  <si>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</si>
  <si>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</si>
  <si>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</si>
  <si>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</si>
  <si>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</si>
  <si>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</si>
  <si>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</si>
  <si>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</si>
  <si>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</si>
  <si>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</si>
  <si>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</si>
  <si>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</si>
  <si>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</si>
  <si>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</si>
  <si>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</si>
  <si>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</si>
  <si>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</si>
  <si>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</si>
  <si>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</si>
  <si>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</si>
  <si>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</si>
  <si>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</si>
  <si>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997</t>
  </si>
  <si>
    <t>Přesun sutě</t>
  </si>
  <si>
    <t>K</t>
  </si>
  <si>
    <t>997013117</t>
  </si>
  <si>
    <t>Vnitrostaveništní doprava suti a vybouraných hmot pro budovy v do 24 m s použitím mechanizace</t>
  </si>
  <si>
    <t>t</t>
  </si>
  <si>
    <t>CS ÚRS 2021 01</t>
  </si>
  <si>
    <t>4</t>
  </si>
  <si>
    <t>37647390</t>
  </si>
  <si>
    <t>PP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</si>
  <si>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</si>
  <si>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</si>
  <si>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</si>
  <si>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1491802027</t>
  </si>
  <si>
    <t>Odvoz suti a vybouraných hmot na skládku nebo meziskládku se složením, na vzdálenost do 1 km</t>
  </si>
  <si>
    <t>3</t>
  </si>
  <si>
    <t>997013509</t>
  </si>
  <si>
    <t>Příplatek k odvozu suti a vybouraných hmot na skládku ZKD 1 km přes 1 km</t>
  </si>
  <si>
    <t>-1152220220</t>
  </si>
  <si>
    <t>Odvoz suti a vybouraných hmot na skládku nebo meziskládku se složením, na vzdálenost Příplatek k ceně za každý další i započatý 1 km přes 1 km</t>
  </si>
  <si>
    <t>VV</t>
  </si>
  <si>
    <t>0,11*19 'Přepočtené koeficientem množství</t>
  </si>
  <si>
    <t>997013631</t>
  </si>
  <si>
    <t>Poplatek za uložení na skládce (skládkovné) stavebního odpadu směsného kód odpadu 17 09 04</t>
  </si>
  <si>
    <t>1101779448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</si>
  <si>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</si>
  <si>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</si>
  <si>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</si>
  <si>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712</t>
  </si>
  <si>
    <t>Povlakové krytiny</t>
  </si>
  <si>
    <t>5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</si>
  <si>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</si>
  <si>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</si>
  <si>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</si>
  <si>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</si>
  <si>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</si>
  <si>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</si>
  <si>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6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</si>
  <si>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</si>
  <si>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</si>
  <si>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</si>
  <si>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</si>
  <si>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33,30"STŘECHA</t>
  </si>
  <si>
    <t>7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</si>
  <si>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</si>
  <si>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</si>
  <si>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</si>
  <si>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</si>
  <si>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0,55*obvod</t>
  </si>
  <si>
    <t>Součet</t>
  </si>
  <si>
    <t>46,033*1,1655 'Přepočtené koeficientem množství</t>
  </si>
  <si>
    <t>8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</si>
  <si>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</si>
  <si>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</si>
  <si>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</si>
  <si>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</si>
  <si>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62857003</t>
  </si>
  <si>
    <t>pás asfaltový natavitelný modifikovaný SBS tl 4,5mm s vložkou kombinovanou z různých materiálů a hrubozrnným břidličným posypem na horním povrchu</t>
  </si>
  <si>
    <t>53472734</t>
  </si>
  <si>
    <t>10</t>
  </si>
  <si>
    <t>71283110R</t>
  </si>
  <si>
    <t>Provedení povlakové krytiny vytažením na konstrukce pásy samolepící</t>
  </si>
  <si>
    <t>vlastní položka</t>
  </si>
  <si>
    <t>-937608701</t>
  </si>
  <si>
    <t>Provedení povlakové krytiny střech samostatným vytažením izolačního povlaku pásy na konstrukce převyšující úroveň střechy, pásy samolepící</t>
  </si>
  <si>
    <t>11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</si>
  <si>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</si>
  <si>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</si>
  <si>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</si>
  <si>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</si>
  <si>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12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</si>
  <si>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</si>
  <si>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</si>
  <si>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</si>
  <si>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</si>
  <si>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</si>
  <si>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</si>
  <si>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13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</si>
  <si>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</si>
  <si>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</si>
  <si>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</si>
  <si>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</si>
  <si>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14</t>
  </si>
  <si>
    <t>28372321</t>
  </si>
  <si>
    <t>deska EPS 100 do plochých střech a podlah λ=0,037 tl 200mm</t>
  </si>
  <si>
    <t>-703793404</t>
  </si>
  <si>
    <t>33,3*1,05 'Přepočtené koeficientem množství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</si>
  <si>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</si>
  <si>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</si>
  <si>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</si>
  <si>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</si>
  <si>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</si>
  <si>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</si>
  <si>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</si>
  <si>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</si>
  <si>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>0,55*18</t>
  </si>
  <si>
    <t>0,4*18</t>
  </si>
  <si>
    <t>17</t>
  </si>
  <si>
    <t>28372309</t>
  </si>
  <si>
    <t>deska EPS 100 do plochých střech a podlah λ=0,037 tl 100mm</t>
  </si>
  <si>
    <t>1730775616</t>
  </si>
  <si>
    <t>zateplení atiky</t>
  </si>
  <si>
    <t>9,9*1,05 'Přepočtené koeficientem množství</t>
  </si>
  <si>
    <t>18</t>
  </si>
  <si>
    <t>28376105</t>
  </si>
  <si>
    <t>klín izolační z XPS spádový</t>
  </si>
  <si>
    <t>m3</t>
  </si>
  <si>
    <t>1016435871</t>
  </si>
  <si>
    <t>zateplení koruny atiky</t>
  </si>
  <si>
    <t>0,05*0,40*18</t>
  </si>
  <si>
    <t>19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</si>
  <si>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</si>
  <si>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</si>
  <si>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</si>
  <si>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</si>
  <si>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743</t>
  </si>
  <si>
    <t>Elektromontáže - hrubá montáž</t>
  </si>
  <si>
    <t>20</t>
  </si>
  <si>
    <t>743-D</t>
  </si>
  <si>
    <t>Demontáž stávajícího vedení hromosvodu na střeše</t>
  </si>
  <si>
    <t>m</t>
  </si>
  <si>
    <t>725293009</t>
  </si>
  <si>
    <t xml:space="preserve">18"délku hromosvodu přeměřit </t>
  </si>
  <si>
    <t>743-R1</t>
  </si>
  <si>
    <t xml:space="preserve">Dodávka a montáž nového hromosvodu na střeše v původních trasách </t>
  </si>
  <si>
    <t>-854737539</t>
  </si>
  <si>
    <t>22</t>
  </si>
  <si>
    <t>743-REV</t>
  </si>
  <si>
    <t>Revize hromosvodu</t>
  </si>
  <si>
    <t>kus</t>
  </si>
  <si>
    <t>-1061784882</t>
  </si>
  <si>
    <t>762</t>
  </si>
  <si>
    <t>Konstrukce tesařské</t>
  </si>
  <si>
    <t>23</t>
  </si>
  <si>
    <t>76236131R</t>
  </si>
  <si>
    <t>Konstrukční vrstva pod klempířské prvky pro oplechování horních ploch zdí a nadezdívek (atik) z desek voděvzdorné překližky šroubovaných do podkladu, tloušťky desky 21 mm</t>
  </si>
  <si>
    <t>1532122080</t>
  </si>
  <si>
    <t>24</t>
  </si>
  <si>
    <t>998762103</t>
  </si>
  <si>
    <t>Přesun hmot tonážní pro kce tesařské v objektech v do 24 m</t>
  </si>
  <si>
    <t>1647745684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</si>
  <si>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</si>
  <si>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</si>
  <si>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</si>
  <si>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25</t>
  </si>
  <si>
    <t>764002841</t>
  </si>
  <si>
    <t>Demontáž oplechování horních ploch zdí a nadezdívek do suti</t>
  </si>
  <si>
    <t>-419352737</t>
  </si>
  <si>
    <t>Demontáž klempířských konstrukcí oplechování horních ploch zdí a nadezdívek do suti</t>
  </si>
  <si>
    <t>26</t>
  </si>
  <si>
    <t>764002871</t>
  </si>
  <si>
    <t>Demontáž lemování zdí do suti</t>
  </si>
  <si>
    <t>76266466</t>
  </si>
  <si>
    <t>Demontáž klempířských konstrukcí lemování zdí do suti</t>
  </si>
  <si>
    <t>27</t>
  </si>
  <si>
    <t>76421460R</t>
  </si>
  <si>
    <t>Oplechování horních ploch a atik bez rohů z Pz s povrch úpravou mechanicky kotvené rš 550 mm</t>
  </si>
  <si>
    <t>1559500771</t>
  </si>
  <si>
    <t>Oplechování horních ploch zdí a nadezdívek (atik) z pozinkovaného plechu s povrchovou úpravou mechanicky kotvené rš 550 mm</t>
  </si>
  <si>
    <t>1K</t>
  </si>
  <si>
    <t>28</t>
  </si>
  <si>
    <t>764311603</t>
  </si>
  <si>
    <t>Lemování rovných zdí střech s krytinou prejzovou nebo vlnitou z Pz s povrchovou úpravou rš 250 mm</t>
  </si>
  <si>
    <t>674295811</t>
  </si>
  <si>
    <t>Lemování zdí z pozinkovaného plechu s povrchovou úpravou boční nebo horní rovné, střech s krytinou prejzovou nebo vlnitou rš 250 mm</t>
  </si>
  <si>
    <t>3K</t>
  </si>
  <si>
    <t>29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</si>
  <si>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</si>
  <si>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</si>
  <si>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</si>
  <si>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</si>
  <si>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</si>
  <si>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</si>
  <si>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21.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</si>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</sst>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2021-01M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SPŠ dopravní Plzeň – výměna střešní krytiny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Karlovarská 99, Plzeň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průmyslová škola dopravní, Plzeň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PLANSTAV a.s.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Michal Jirka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'21. - Pavilon 2 - 8'!J30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'21. - Pavilon 2 - 8'!P88</f>
        <v>0</v>
      </c>
      <c r="AV55" s="121">
        <f>'21. - Pavilon 2 - 8'!J33</f>
        <v>0</v>
      </c>
      <c r="AW55" s="121">
        <f>'21. - Pavilon 2 - 8'!J34</f>
        <v>0</v>
      </c>
      <c r="AX55" s="121">
        <f>'21. - Pavilon 2 - 8'!J35</f>
        <v>0</v>
      </c>
      <c r="AY55" s="121">
        <f>'21. - Pavilon 2 - 8'!J36</f>
        <v>0</v>
      </c>
      <c r="AZ55" s="121">
        <f>'21. - Pavilon 2 - 8'!F33</f>
        <v>0</v>
      </c>
      <c r="BA55" s="121">
        <f>'21. - Pavilon 2 - 8'!F34</f>
        <v>0</v>
      </c>
      <c r="BB55" s="121">
        <f>'21. - Pavilon 2 - 8'!F35</f>
        <v>0</v>
      </c>
      <c r="BC55" s="121">
        <f>'21. - Pavilon 2 - 8'!F36</f>
        <v>0</v>
      </c>
      <c r="BD55" s="123">
        <f>'21. - Pavilon 2 - 8'!F37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WORzmIhudnSQJUpQb7lzWuG1BsAJ9kv0rQ4pmC2cmW751/igGxn5ZB+JtX5XCynINeD8ND0HaqO5taLC0CKuUA==" hashValue="NJnO/onbrkV6+XwOPqYVum9brLiRuBtFbrhGqVv/Iz2j6Lk45RIp2K8oF7I9ZwQQXdEdbw9bhu4KRc1DYAcpg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. - Pavilon 2 - 8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5" t="s">
        <v>83</v>
      </c>
      <c r="BA2" s="125" t="s">
        <v>19</v>
      </c>
      <c r="BB2" s="125" t="s">
        <v>84</v>
      </c>
      <c r="BC2" s="125" t="s">
        <v>85</v>
      </c>
      <c r="BD2" s="12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82</v>
      </c>
      <c r="AZ3" s="125" t="s">
        <v>86</v>
      </c>
      <c r="BA3" s="125" t="s">
        <v>19</v>
      </c>
      <c r="BB3" s="125" t="s">
        <v>87</v>
      </c>
      <c r="BC3" s="125" t="s">
        <v>88</v>
      </c>
      <c r="BD3" s="125" t="s">
        <v>82</v>
      </c>
    </row>
    <row r="4" s="1" customFormat="1" ht="24.96" customHeight="1">
      <c r="B4" s="21"/>
      <c r="D4" s="128" t="s">
        <v>89</v>
      </c>
      <c r="L4" s="21"/>
      <c r="M4" s="12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0" t="s">
        <v>16</v>
      </c>
      <c r="L6" s="21"/>
    </row>
    <row r="7" s="1" customFormat="1" ht="16.5" customHeight="1">
      <c r="B7" s="21"/>
      <c r="E7" s="131" t="str">
        <f>'Rekapitulace stavby'!K6</f>
        <v>SPŠ dopravní Plzeň – výměna střešní krytiny</v>
      </c>
      <c r="F7" s="130"/>
      <c r="G7" s="130"/>
      <c r="H7" s="130"/>
      <c r="L7" s="21"/>
    </row>
    <row r="8" s="2" customFormat="1" ht="12" customHeight="1">
      <c r="A8" s="39"/>
      <c r="B8" s="45"/>
      <c r="C8" s="39"/>
      <c r="D8" s="130" t="s">
        <v>90</v>
      </c>
      <c r="E8" s="39"/>
      <c r="F8" s="39"/>
      <c r="G8" s="39"/>
      <c r="H8" s="39"/>
      <c r="I8" s="39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3" t="s">
        <v>91</v>
      </c>
      <c r="F9" s="39"/>
      <c r="G9" s="39"/>
      <c r="H9" s="39"/>
      <c r="I9" s="39"/>
      <c r="J9" s="39"/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0" t="s">
        <v>18</v>
      </c>
      <c r="E11" s="39"/>
      <c r="F11" s="134" t="s">
        <v>19</v>
      </c>
      <c r="G11" s="39"/>
      <c r="H11" s="39"/>
      <c r="I11" s="130" t="s">
        <v>20</v>
      </c>
      <c r="J11" s="134" t="s">
        <v>19</v>
      </c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21</v>
      </c>
      <c r="E12" s="39"/>
      <c r="F12" s="134" t="s">
        <v>22</v>
      </c>
      <c r="G12" s="39"/>
      <c r="H12" s="39"/>
      <c r="I12" s="130" t="s">
        <v>23</v>
      </c>
      <c r="J12" s="135" t="str">
        <f>'Rekapitulace stavby'!AN8</f>
        <v>20. 1. 2021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0" t="s">
        <v>25</v>
      </c>
      <c r="E14" s="39"/>
      <c r="F14" s="39"/>
      <c r="G14" s="39"/>
      <c r="H14" s="39"/>
      <c r="I14" s="130" t="s">
        <v>26</v>
      </c>
      <c r="J14" s="134" t="s">
        <v>19</v>
      </c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30" t="s">
        <v>28</v>
      </c>
      <c r="J15" s="134" t="s">
        <v>19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0" t="s">
        <v>29</v>
      </c>
      <c r="E17" s="39"/>
      <c r="F17" s="39"/>
      <c r="G17" s="39"/>
      <c r="H17" s="39"/>
      <c r="I17" s="130" t="s">
        <v>26</v>
      </c>
      <c r="J17" s="34" t="str">
        <f>'Rekapitulace stavby'!AN13</f>
        <v>Vyplň údaj</v>
      </c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30" t="s">
        <v>28</v>
      </c>
      <c r="J18" s="34" t="str">
        <f>'Rekapitulace stavby'!AN14</f>
        <v>Vyplň údaj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0" t="s">
        <v>31</v>
      </c>
      <c r="E20" s="39"/>
      <c r="F20" s="39"/>
      <c r="G20" s="39"/>
      <c r="H20" s="39"/>
      <c r="I20" s="130" t="s">
        <v>26</v>
      </c>
      <c r="J20" s="134" t="s">
        <v>19</v>
      </c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30" t="s">
        <v>28</v>
      </c>
      <c r="J21" s="134" t="s">
        <v>19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0" t="s">
        <v>34</v>
      </c>
      <c r="E23" s="39"/>
      <c r="F23" s="39"/>
      <c r="G23" s="39"/>
      <c r="H23" s="39"/>
      <c r="I23" s="130" t="s">
        <v>26</v>
      </c>
      <c r="J23" s="134" t="s">
        <v>19</v>
      </c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30" t="s">
        <v>28</v>
      </c>
      <c r="J24" s="134" t="s">
        <v>19</v>
      </c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2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0" t="s">
        <v>36</v>
      </c>
      <c r="E26" s="39"/>
      <c r="F26" s="39"/>
      <c r="G26" s="39"/>
      <c r="H26" s="39"/>
      <c r="I26" s="39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6"/>
      <c r="B27" s="137"/>
      <c r="C27" s="136"/>
      <c r="D27" s="136"/>
      <c r="E27" s="138" t="s">
        <v>37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0"/>
      <c r="E29" s="140"/>
      <c r="F29" s="140"/>
      <c r="G29" s="140"/>
      <c r="H29" s="140"/>
      <c r="I29" s="140"/>
      <c r="J29" s="140"/>
      <c r="K29" s="140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1" t="s">
        <v>38</v>
      </c>
      <c r="E30" s="39"/>
      <c r="F30" s="39"/>
      <c r="G30" s="39"/>
      <c r="H30" s="39"/>
      <c r="I30" s="39"/>
      <c r="J30" s="142">
        <f>ROUND(J88, 2)</f>
        <v>0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0"/>
      <c r="E31" s="140"/>
      <c r="F31" s="140"/>
      <c r="G31" s="140"/>
      <c r="H31" s="140"/>
      <c r="I31" s="140"/>
      <c r="J31" s="140"/>
      <c r="K31" s="140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3" t="s">
        <v>40</v>
      </c>
      <c r="G32" s="39"/>
      <c r="H32" s="39"/>
      <c r="I32" s="143" t="s">
        <v>39</v>
      </c>
      <c r="J32" s="143" t="s">
        <v>41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4" t="s">
        <v>42</v>
      </c>
      <c r="E33" s="130" t="s">
        <v>43</v>
      </c>
      <c r="F33" s="145">
        <f>ROUND((SUM(BE88:BE191)),  2)</f>
        <v>0</v>
      </c>
      <c r="G33" s="39"/>
      <c r="H33" s="39"/>
      <c r="I33" s="146">
        <v>0.20999999999999999</v>
      </c>
      <c r="J33" s="145">
        <f>ROUND(((SUM(BE88:BE191))*I33),  2)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0" t="s">
        <v>44</v>
      </c>
      <c r="F34" s="145">
        <f>ROUND((SUM(BF88:BF191)),  2)</f>
        <v>0</v>
      </c>
      <c r="G34" s="39"/>
      <c r="H34" s="39"/>
      <c r="I34" s="146">
        <v>0.14999999999999999</v>
      </c>
      <c r="J34" s="145">
        <f>ROUND(((SUM(BF88:BF191))*I34),  2)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45</v>
      </c>
      <c r="F35" s="145">
        <f>ROUND((SUM(BG88:BG191)),  2)</f>
        <v>0</v>
      </c>
      <c r="G35" s="39"/>
      <c r="H35" s="39"/>
      <c r="I35" s="146">
        <v>0.20999999999999999</v>
      </c>
      <c r="J35" s="145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0" t="s">
        <v>46</v>
      </c>
      <c r="F36" s="145">
        <f>ROUND((SUM(BH88:BH191)),  2)</f>
        <v>0</v>
      </c>
      <c r="G36" s="39"/>
      <c r="H36" s="39"/>
      <c r="I36" s="146">
        <v>0.14999999999999999</v>
      </c>
      <c r="J36" s="145">
        <f>0</f>
        <v>0</v>
      </c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0" t="s">
        <v>47</v>
      </c>
      <c r="F37" s="145">
        <f>ROUND((SUM(BI88:BI191)),  2)</f>
        <v>0</v>
      </c>
      <c r="G37" s="39"/>
      <c r="H37" s="39"/>
      <c r="I37" s="146">
        <v>0</v>
      </c>
      <c r="J37" s="145">
        <f>0</f>
        <v>0</v>
      </c>
      <c r="K37" s="39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8" t="str">
        <f>E7</f>
        <v>SPŠ dopravní Plzeň – výměna střešní krytiny</v>
      </c>
      <c r="F48" s="33"/>
      <c r="G48" s="33"/>
      <c r="H48" s="33"/>
      <c r="I48" s="41"/>
      <c r="J48" s="41"/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21. - Pavilon 2 - 8</v>
      </c>
      <c r="F50" s="41"/>
      <c r="G50" s="41"/>
      <c r="H50" s="41"/>
      <c r="I50" s="41"/>
      <c r="J50" s="41"/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Karlovarská 99, Plzeň</v>
      </c>
      <c r="G52" s="41"/>
      <c r="H52" s="41"/>
      <c r="I52" s="33" t="s">
        <v>23</v>
      </c>
      <c r="J52" s="73" t="str">
        <f>IF(J12="","",J12)</f>
        <v>20. 1. 2021</v>
      </c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Střední průmyslová škola dopravní, Plzeň</v>
      </c>
      <c r="G54" s="41"/>
      <c r="H54" s="41"/>
      <c r="I54" s="33" t="s">
        <v>31</v>
      </c>
      <c r="J54" s="37" t="str">
        <f>E21</f>
        <v>PLANSTAV a.s.</v>
      </c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Michal Jirka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2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93</v>
      </c>
      <c r="D57" s="160"/>
      <c r="E57" s="160"/>
      <c r="F57" s="160"/>
      <c r="G57" s="160"/>
      <c r="H57" s="160"/>
      <c r="I57" s="160"/>
      <c r="J57" s="161" t="s">
        <v>94</v>
      </c>
      <c r="K57" s="160"/>
      <c r="L57" s="132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2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2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3"/>
      <c r="C60" s="164"/>
      <c r="D60" s="165" t="s">
        <v>96</v>
      </c>
      <c r="E60" s="166"/>
      <c r="F60" s="166"/>
      <c r="G60" s="166"/>
      <c r="H60" s="166"/>
      <c r="I60" s="166"/>
      <c r="J60" s="167">
        <f>J89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97</v>
      </c>
      <c r="E61" s="172"/>
      <c r="F61" s="172"/>
      <c r="G61" s="172"/>
      <c r="H61" s="172"/>
      <c r="I61" s="172"/>
      <c r="J61" s="173">
        <f>J90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98</v>
      </c>
      <c r="E62" s="172"/>
      <c r="F62" s="172"/>
      <c r="G62" s="172"/>
      <c r="H62" s="172"/>
      <c r="I62" s="172"/>
      <c r="J62" s="173">
        <f>J91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99</v>
      </c>
      <c r="E63" s="166"/>
      <c r="F63" s="166"/>
      <c r="G63" s="166"/>
      <c r="H63" s="166"/>
      <c r="I63" s="166"/>
      <c r="J63" s="167">
        <f>J101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9"/>
      <c r="C64" s="170"/>
      <c r="D64" s="171" t="s">
        <v>100</v>
      </c>
      <c r="E64" s="172"/>
      <c r="F64" s="172"/>
      <c r="G64" s="172"/>
      <c r="H64" s="172"/>
      <c r="I64" s="172"/>
      <c r="J64" s="173">
        <f>J102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101</v>
      </c>
      <c r="E65" s="172"/>
      <c r="F65" s="172"/>
      <c r="G65" s="172"/>
      <c r="H65" s="172"/>
      <c r="I65" s="172"/>
      <c r="J65" s="173">
        <f>J132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102</v>
      </c>
      <c r="E66" s="172"/>
      <c r="F66" s="172"/>
      <c r="G66" s="172"/>
      <c r="H66" s="172"/>
      <c r="I66" s="172"/>
      <c r="J66" s="173">
        <f>J161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103</v>
      </c>
      <c r="E67" s="172"/>
      <c r="F67" s="172"/>
      <c r="G67" s="172"/>
      <c r="H67" s="172"/>
      <c r="I67" s="172"/>
      <c r="J67" s="173">
        <f>J169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104</v>
      </c>
      <c r="E68" s="172"/>
      <c r="F68" s="172"/>
      <c r="G68" s="172"/>
      <c r="H68" s="172"/>
      <c r="I68" s="172"/>
      <c r="J68" s="173">
        <f>J175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2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105</v>
      </c>
      <c r="D75" s="41"/>
      <c r="E75" s="41"/>
      <c r="F75" s="41"/>
      <c r="G75" s="41"/>
      <c r="H75" s="41"/>
      <c r="I75" s="41"/>
      <c r="J75" s="41"/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58" t="str">
        <f>E7</f>
        <v>SPŠ dopravní Plzeň – výměna střešní krytiny</v>
      </c>
      <c r="F78" s="33"/>
      <c r="G78" s="33"/>
      <c r="H78" s="33"/>
      <c r="I78" s="41"/>
      <c r="J78" s="41"/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90</v>
      </c>
      <c r="D79" s="41"/>
      <c r="E79" s="41"/>
      <c r="F79" s="41"/>
      <c r="G79" s="41"/>
      <c r="H79" s="41"/>
      <c r="I79" s="4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21. - Pavilon 2 - 8</v>
      </c>
      <c r="F80" s="41"/>
      <c r="G80" s="41"/>
      <c r="H80" s="41"/>
      <c r="I80" s="4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Karlovarská 99, Plzeň</v>
      </c>
      <c r="G82" s="41"/>
      <c r="H82" s="41"/>
      <c r="I82" s="33" t="s">
        <v>23</v>
      </c>
      <c r="J82" s="73" t="str">
        <f>IF(J12="","",J12)</f>
        <v>20. 1. 2021</v>
      </c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2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Střední průmyslová škola dopravní, Plzeň</v>
      </c>
      <c r="G84" s="41"/>
      <c r="H84" s="41"/>
      <c r="I84" s="33" t="s">
        <v>31</v>
      </c>
      <c r="J84" s="37" t="str">
        <f>E21</f>
        <v>PLANSTAV a.s.</v>
      </c>
      <c r="K84" s="41"/>
      <c r="L84" s="132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Michal Jirka</v>
      </c>
      <c r="K85" s="41"/>
      <c r="L85" s="132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2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5"/>
      <c r="B87" s="176"/>
      <c r="C87" s="177" t="s">
        <v>106</v>
      </c>
      <c r="D87" s="178" t="s">
        <v>57</v>
      </c>
      <c r="E87" s="178" t="s">
        <v>53</v>
      </c>
      <c r="F87" s="178" t="s">
        <v>54</v>
      </c>
      <c r="G87" s="178" t="s">
        <v>107</v>
      </c>
      <c r="H87" s="178" t="s">
        <v>108</v>
      </c>
      <c r="I87" s="178" t="s">
        <v>109</v>
      </c>
      <c r="J87" s="178" t="s">
        <v>94</v>
      </c>
      <c r="K87" s="179" t="s">
        <v>110</v>
      </c>
      <c r="L87" s="180"/>
      <c r="M87" s="93" t="s">
        <v>19</v>
      </c>
      <c r="N87" s="94" t="s">
        <v>42</v>
      </c>
      <c r="O87" s="94" t="s">
        <v>111</v>
      </c>
      <c r="P87" s="94" t="s">
        <v>112</v>
      </c>
      <c r="Q87" s="94" t="s">
        <v>113</v>
      </c>
      <c r="R87" s="94" t="s">
        <v>114</v>
      </c>
      <c r="S87" s="94" t="s">
        <v>115</v>
      </c>
      <c r="T87" s="95" t="s">
        <v>116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117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P89+P101</f>
        <v>0</v>
      </c>
      <c r="Q88" s="97"/>
      <c r="R88" s="183">
        <f>R89+R101</f>
        <v>1.0109111199999998</v>
      </c>
      <c r="S88" s="97"/>
      <c r="T88" s="184">
        <f>T89+T101</f>
        <v>0.10972999999999999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95</v>
      </c>
      <c r="BK88" s="185">
        <f>BK89+BK101</f>
        <v>0</v>
      </c>
    </row>
    <row r="89" s="12" customFormat="1" ht="25.92" customHeight="1">
      <c r="A89" s="12"/>
      <c r="B89" s="186"/>
      <c r="C89" s="187"/>
      <c r="D89" s="188" t="s">
        <v>71</v>
      </c>
      <c r="E89" s="189" t="s">
        <v>118</v>
      </c>
      <c r="F89" s="189" t="s">
        <v>119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P90+P91</f>
        <v>0</v>
      </c>
      <c r="Q89" s="194"/>
      <c r="R89" s="195">
        <f>R90+R91</f>
        <v>0</v>
      </c>
      <c r="S89" s="194"/>
      <c r="T89" s="196">
        <f>T90+T91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80</v>
      </c>
      <c r="AT89" s="198" t="s">
        <v>71</v>
      </c>
      <c r="AU89" s="198" t="s">
        <v>72</v>
      </c>
      <c r="AY89" s="197" t="s">
        <v>120</v>
      </c>
      <c r="BK89" s="199">
        <f>BK90+BK91</f>
        <v>0</v>
      </c>
    </row>
    <row r="90" s="12" customFormat="1" ht="22.8" customHeight="1">
      <c r="A90" s="12"/>
      <c r="B90" s="186"/>
      <c r="C90" s="187"/>
      <c r="D90" s="188" t="s">
        <v>71</v>
      </c>
      <c r="E90" s="200" t="s">
        <v>121</v>
      </c>
      <c r="F90" s="200" t="s">
        <v>122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v>0</v>
      </c>
      <c r="Q90" s="194"/>
      <c r="R90" s="195">
        <v>0</v>
      </c>
      <c r="S90" s="194"/>
      <c r="T90" s="196"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80</v>
      </c>
      <c r="AY90" s="197" t="s">
        <v>120</v>
      </c>
      <c r="BK90" s="199"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123</v>
      </c>
      <c r="F91" s="200" t="s">
        <v>124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SUM(P92:P100)</f>
        <v>0</v>
      </c>
      <c r="Q91" s="194"/>
      <c r="R91" s="195">
        <f>SUM(R92:R100)</f>
        <v>0</v>
      </c>
      <c r="S91" s="194"/>
      <c r="T91" s="196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120</v>
      </c>
      <c r="BK91" s="199">
        <f>SUM(BK92:BK100)</f>
        <v>0</v>
      </c>
    </row>
    <row r="92" s="2" customFormat="1" ht="21.75" customHeight="1">
      <c r="A92" s="39"/>
      <c r="B92" s="40"/>
      <c r="C92" s="202" t="s">
        <v>80</v>
      </c>
      <c r="D92" s="202" t="s">
        <v>125</v>
      </c>
      <c r="E92" s="203" t="s">
        <v>126</v>
      </c>
      <c r="F92" s="204" t="s">
        <v>127</v>
      </c>
      <c r="G92" s="205" t="s">
        <v>128</v>
      </c>
      <c r="H92" s="206">
        <v>0.11</v>
      </c>
      <c r="I92" s="207"/>
      <c r="J92" s="208">
        <f>ROUND(I92*H92,2)</f>
        <v>0</v>
      </c>
      <c r="K92" s="204" t="s">
        <v>129</v>
      </c>
      <c r="L92" s="45"/>
      <c r="M92" s="209" t="s">
        <v>19</v>
      </c>
      <c r="N92" s="210" t="s">
        <v>43</v>
      </c>
      <c r="O92" s="8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130</v>
      </c>
      <c r="AT92" s="213" t="s">
        <v>125</v>
      </c>
      <c r="AU92" s="213" t="s">
        <v>82</v>
      </c>
      <c r="AY92" s="18" t="s">
        <v>120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80</v>
      </c>
      <c r="BK92" s="214">
        <f>ROUND(I92*H92,2)</f>
        <v>0</v>
      </c>
      <c r="BL92" s="18" t="s">
        <v>130</v>
      </c>
      <c r="BM92" s="213" t="s">
        <v>131</v>
      </c>
    </row>
    <row r="93" s="2" customFormat="1">
      <c r="A93" s="39"/>
      <c r="B93" s="40"/>
      <c r="C93" s="41"/>
      <c r="D93" s="215" t="s">
        <v>132</v>
      </c>
      <c r="E93" s="41"/>
      <c r="F93" s="216" t="s">
        <v>133</v>
      </c>
      <c r="G93" s="41"/>
      <c r="H93" s="41"/>
      <c r="I93" s="217"/>
      <c r="J93" s="41"/>
      <c r="K93" s="41"/>
      <c r="L93" s="45"/>
      <c r="M93" s="218"/>
      <c r="N93" s="219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82</v>
      </c>
    </row>
    <row r="94" s="2" customFormat="1" ht="16.5" customHeight="1">
      <c r="A94" s="39"/>
      <c r="B94" s="40"/>
      <c r="C94" s="202" t="s">
        <v>82</v>
      </c>
      <c r="D94" s="202" t="s">
        <v>125</v>
      </c>
      <c r="E94" s="203" t="s">
        <v>134</v>
      </c>
      <c r="F94" s="204" t="s">
        <v>135</v>
      </c>
      <c r="G94" s="205" t="s">
        <v>128</v>
      </c>
      <c r="H94" s="206">
        <v>0.11</v>
      </c>
      <c r="I94" s="207"/>
      <c r="J94" s="208">
        <f>ROUND(I94*H94,2)</f>
        <v>0</v>
      </c>
      <c r="K94" s="204" t="s">
        <v>129</v>
      </c>
      <c r="L94" s="45"/>
      <c r="M94" s="209" t="s">
        <v>19</v>
      </c>
      <c r="N94" s="210" t="s">
        <v>43</v>
      </c>
      <c r="O94" s="8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130</v>
      </c>
      <c r="AT94" s="213" t="s">
        <v>125</v>
      </c>
      <c r="AU94" s="213" t="s">
        <v>82</v>
      </c>
      <c r="AY94" s="18" t="s">
        <v>120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80</v>
      </c>
      <c r="BK94" s="214">
        <f>ROUND(I94*H94,2)</f>
        <v>0</v>
      </c>
      <c r="BL94" s="18" t="s">
        <v>130</v>
      </c>
      <c r="BM94" s="213" t="s">
        <v>136</v>
      </c>
    </row>
    <row r="95" s="2" customFormat="1">
      <c r="A95" s="39"/>
      <c r="B95" s="40"/>
      <c r="C95" s="41"/>
      <c r="D95" s="215" t="s">
        <v>132</v>
      </c>
      <c r="E95" s="41"/>
      <c r="F95" s="216" t="s">
        <v>137</v>
      </c>
      <c r="G95" s="41"/>
      <c r="H95" s="41"/>
      <c r="I95" s="217"/>
      <c r="J95" s="41"/>
      <c r="K95" s="41"/>
      <c r="L95" s="45"/>
      <c r="M95" s="218"/>
      <c r="N95" s="219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132</v>
      </c>
      <c r="AU95" s="18" t="s">
        <v>82</v>
      </c>
    </row>
    <row r="96" s="2" customFormat="1" ht="16.5" customHeight="1">
      <c r="A96" s="39"/>
      <c r="B96" s="40"/>
      <c r="C96" s="202" t="s">
        <v>138</v>
      </c>
      <c r="D96" s="202" t="s">
        <v>125</v>
      </c>
      <c r="E96" s="203" t="s">
        <v>139</v>
      </c>
      <c r="F96" s="204" t="s">
        <v>140</v>
      </c>
      <c r="G96" s="205" t="s">
        <v>128</v>
      </c>
      <c r="H96" s="206">
        <v>2.0899999999999999</v>
      </c>
      <c r="I96" s="207"/>
      <c r="J96" s="208">
        <f>ROUND(I96*H96,2)</f>
        <v>0</v>
      </c>
      <c r="K96" s="204" t="s">
        <v>129</v>
      </c>
      <c r="L96" s="45"/>
      <c r="M96" s="209" t="s">
        <v>19</v>
      </c>
      <c r="N96" s="210" t="s">
        <v>43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130</v>
      </c>
      <c r="AT96" s="213" t="s">
        <v>125</v>
      </c>
      <c r="AU96" s="213" t="s">
        <v>82</v>
      </c>
      <c r="AY96" s="18" t="s">
        <v>120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80</v>
      </c>
      <c r="BK96" s="214">
        <f>ROUND(I96*H96,2)</f>
        <v>0</v>
      </c>
      <c r="BL96" s="18" t="s">
        <v>130</v>
      </c>
      <c r="BM96" s="213" t="s">
        <v>141</v>
      </c>
    </row>
    <row r="97" s="2" customFormat="1">
      <c r="A97" s="39"/>
      <c r="B97" s="40"/>
      <c r="C97" s="41"/>
      <c r="D97" s="215" t="s">
        <v>132</v>
      </c>
      <c r="E97" s="41"/>
      <c r="F97" s="216" t="s">
        <v>142</v>
      </c>
      <c r="G97" s="41"/>
      <c r="H97" s="41"/>
      <c r="I97" s="217"/>
      <c r="J97" s="41"/>
      <c r="K97" s="41"/>
      <c r="L97" s="45"/>
      <c r="M97" s="218"/>
      <c r="N97" s="21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132</v>
      </c>
      <c r="AU97" s="18" t="s">
        <v>82</v>
      </c>
    </row>
    <row r="98" s="13" customFormat="1">
      <c r="A98" s="13"/>
      <c r="B98" s="220"/>
      <c r="C98" s="221"/>
      <c r="D98" s="215" t="s">
        <v>143</v>
      </c>
      <c r="E98" s="221"/>
      <c r="F98" s="222" t="s">
        <v>144</v>
      </c>
      <c r="G98" s="221"/>
      <c r="H98" s="223">
        <v>2.0899999999999999</v>
      </c>
      <c r="I98" s="224"/>
      <c r="J98" s="221"/>
      <c r="K98" s="221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143</v>
      </c>
      <c r="AU98" s="229" t="s">
        <v>82</v>
      </c>
      <c r="AV98" s="13" t="s">
        <v>82</v>
      </c>
      <c r="AW98" s="13" t="s">
        <v>4</v>
      </c>
      <c r="AX98" s="13" t="s">
        <v>80</v>
      </c>
      <c r="AY98" s="229" t="s">
        <v>120</v>
      </c>
    </row>
    <row r="99" s="2" customFormat="1" ht="21.75" customHeight="1">
      <c r="A99" s="39"/>
      <c r="B99" s="40"/>
      <c r="C99" s="202" t="s">
        <v>130</v>
      </c>
      <c r="D99" s="202" t="s">
        <v>125</v>
      </c>
      <c r="E99" s="203" t="s">
        <v>145</v>
      </c>
      <c r="F99" s="204" t="s">
        <v>146</v>
      </c>
      <c r="G99" s="205" t="s">
        <v>128</v>
      </c>
      <c r="H99" s="206">
        <v>0.11</v>
      </c>
      <c r="I99" s="207"/>
      <c r="J99" s="208">
        <f>ROUND(I99*H99,2)</f>
        <v>0</v>
      </c>
      <c r="K99" s="204" t="s">
        <v>129</v>
      </c>
      <c r="L99" s="45"/>
      <c r="M99" s="209" t="s">
        <v>19</v>
      </c>
      <c r="N99" s="210" t="s">
        <v>43</v>
      </c>
      <c r="O99" s="8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130</v>
      </c>
      <c r="AT99" s="213" t="s">
        <v>125</v>
      </c>
      <c r="AU99" s="213" t="s">
        <v>82</v>
      </c>
      <c r="AY99" s="18" t="s">
        <v>120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80</v>
      </c>
      <c r="BK99" s="214">
        <f>ROUND(I99*H99,2)</f>
        <v>0</v>
      </c>
      <c r="BL99" s="18" t="s">
        <v>130</v>
      </c>
      <c r="BM99" s="213" t="s">
        <v>147</v>
      </c>
    </row>
    <row r="100" s="2" customFormat="1">
      <c r="A100" s="39"/>
      <c r="B100" s="40"/>
      <c r="C100" s="41"/>
      <c r="D100" s="215" t="s">
        <v>132</v>
      </c>
      <c r="E100" s="41"/>
      <c r="F100" s="216" t="s">
        <v>148</v>
      </c>
      <c r="G100" s="41"/>
      <c r="H100" s="41"/>
      <c r="I100" s="217"/>
      <c r="J100" s="41"/>
      <c r="K100" s="41"/>
      <c r="L100" s="45"/>
      <c r="M100" s="218"/>
      <c r="N100" s="21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82</v>
      </c>
    </row>
    <row r="101" s="12" customFormat="1" ht="25.92" customHeight="1">
      <c r="A101" s="12"/>
      <c r="B101" s="186"/>
      <c r="C101" s="187"/>
      <c r="D101" s="188" t="s">
        <v>71</v>
      </c>
      <c r="E101" s="189" t="s">
        <v>149</v>
      </c>
      <c r="F101" s="189" t="s">
        <v>150</v>
      </c>
      <c r="G101" s="187"/>
      <c r="H101" s="187"/>
      <c r="I101" s="190"/>
      <c r="J101" s="191">
        <f>BK101</f>
        <v>0</v>
      </c>
      <c r="K101" s="187"/>
      <c r="L101" s="192"/>
      <c r="M101" s="193"/>
      <c r="N101" s="194"/>
      <c r="O101" s="194"/>
      <c r="P101" s="195">
        <f>P102+P132+P161+P169+P175</f>
        <v>0</v>
      </c>
      <c r="Q101" s="194"/>
      <c r="R101" s="195">
        <f>R102+R132+R161+R169+R175</f>
        <v>1.0109111199999998</v>
      </c>
      <c r="S101" s="194"/>
      <c r="T101" s="196">
        <f>T102+T132+T161+T169+T175</f>
        <v>0.10972999999999999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82</v>
      </c>
      <c r="AT101" s="198" t="s">
        <v>71</v>
      </c>
      <c r="AU101" s="198" t="s">
        <v>72</v>
      </c>
      <c r="AY101" s="197" t="s">
        <v>120</v>
      </c>
      <c r="BK101" s="199">
        <f>BK102+BK132+BK161+BK169+BK175</f>
        <v>0</v>
      </c>
    </row>
    <row r="102" s="12" customFormat="1" ht="22.8" customHeight="1">
      <c r="A102" s="12"/>
      <c r="B102" s="186"/>
      <c r="C102" s="187"/>
      <c r="D102" s="188" t="s">
        <v>71</v>
      </c>
      <c r="E102" s="200" t="s">
        <v>151</v>
      </c>
      <c r="F102" s="200" t="s">
        <v>152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SUM(P103:P131)</f>
        <v>0</v>
      </c>
      <c r="Q102" s="194"/>
      <c r="R102" s="195">
        <f>SUM(R103:R131)</f>
        <v>0.53486221999999994</v>
      </c>
      <c r="S102" s="194"/>
      <c r="T102" s="196">
        <f>SUM(T103:T131)</f>
        <v>0.066599999999999993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82</v>
      </c>
      <c r="AT102" s="198" t="s">
        <v>71</v>
      </c>
      <c r="AU102" s="198" t="s">
        <v>80</v>
      </c>
      <c r="AY102" s="197" t="s">
        <v>120</v>
      </c>
      <c r="BK102" s="199">
        <f>SUM(BK103:BK131)</f>
        <v>0</v>
      </c>
    </row>
    <row r="103" s="2" customFormat="1" ht="16.5" customHeight="1">
      <c r="A103" s="39"/>
      <c r="B103" s="40"/>
      <c r="C103" s="202" t="s">
        <v>153</v>
      </c>
      <c r="D103" s="202" t="s">
        <v>125</v>
      </c>
      <c r="E103" s="203" t="s">
        <v>154</v>
      </c>
      <c r="F103" s="204" t="s">
        <v>155</v>
      </c>
      <c r="G103" s="205" t="s">
        <v>156</v>
      </c>
      <c r="H103" s="206">
        <v>33.299999999999997</v>
      </c>
      <c r="I103" s="207"/>
      <c r="J103" s="208">
        <f>ROUND(I103*H103,2)</f>
        <v>0</v>
      </c>
      <c r="K103" s="204" t="s">
        <v>129</v>
      </c>
      <c r="L103" s="45"/>
      <c r="M103" s="209" t="s">
        <v>19</v>
      </c>
      <c r="N103" s="210" t="s">
        <v>43</v>
      </c>
      <c r="O103" s="85"/>
      <c r="P103" s="211">
        <f>O103*H103</f>
        <v>0</v>
      </c>
      <c r="Q103" s="211">
        <v>0</v>
      </c>
      <c r="R103" s="211">
        <f>Q103*H103</f>
        <v>0</v>
      </c>
      <c r="S103" s="211">
        <v>0.002</v>
      </c>
      <c r="T103" s="212">
        <f>S103*H103</f>
        <v>0.066599999999999993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157</v>
      </c>
      <c r="AT103" s="213" t="s">
        <v>125</v>
      </c>
      <c r="AU103" s="213" t="s">
        <v>82</v>
      </c>
      <c r="AY103" s="18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80</v>
      </c>
      <c r="BK103" s="214">
        <f>ROUND(I103*H103,2)</f>
        <v>0</v>
      </c>
      <c r="BL103" s="18" t="s">
        <v>157</v>
      </c>
      <c r="BM103" s="213" t="s">
        <v>158</v>
      </c>
    </row>
    <row r="104" s="2" customFormat="1">
      <c r="A104" s="39"/>
      <c r="B104" s="40"/>
      <c r="C104" s="41"/>
      <c r="D104" s="215" t="s">
        <v>132</v>
      </c>
      <c r="E104" s="41"/>
      <c r="F104" s="216" t="s">
        <v>159</v>
      </c>
      <c r="G104" s="41"/>
      <c r="H104" s="41"/>
      <c r="I104" s="217"/>
      <c r="J104" s="41"/>
      <c r="K104" s="41"/>
      <c r="L104" s="45"/>
      <c r="M104" s="218"/>
      <c r="N104" s="21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132</v>
      </c>
      <c r="AU104" s="18" t="s">
        <v>82</v>
      </c>
    </row>
    <row r="105" s="13" customFormat="1">
      <c r="A105" s="13"/>
      <c r="B105" s="220"/>
      <c r="C105" s="221"/>
      <c r="D105" s="215" t="s">
        <v>143</v>
      </c>
      <c r="E105" s="230" t="s">
        <v>19</v>
      </c>
      <c r="F105" s="222" t="s">
        <v>83</v>
      </c>
      <c r="G105" s="221"/>
      <c r="H105" s="223">
        <v>33.299999999999997</v>
      </c>
      <c r="I105" s="224"/>
      <c r="J105" s="221"/>
      <c r="K105" s="221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143</v>
      </c>
      <c r="AU105" s="229" t="s">
        <v>82</v>
      </c>
      <c r="AV105" s="13" t="s">
        <v>82</v>
      </c>
      <c r="AW105" s="13" t="s">
        <v>33</v>
      </c>
      <c r="AX105" s="13" t="s">
        <v>80</v>
      </c>
      <c r="AY105" s="229" t="s">
        <v>120</v>
      </c>
    </row>
    <row r="106" s="2" customFormat="1" ht="16.5" customHeight="1">
      <c r="A106" s="39"/>
      <c r="B106" s="40"/>
      <c r="C106" s="202" t="s">
        <v>160</v>
      </c>
      <c r="D106" s="202" t="s">
        <v>125</v>
      </c>
      <c r="E106" s="203" t="s">
        <v>161</v>
      </c>
      <c r="F106" s="204" t="s">
        <v>162</v>
      </c>
      <c r="G106" s="205" t="s">
        <v>156</v>
      </c>
      <c r="H106" s="206">
        <v>33.299999999999997</v>
      </c>
      <c r="I106" s="207"/>
      <c r="J106" s="208">
        <f>ROUND(I106*H106,2)</f>
        <v>0</v>
      </c>
      <c r="K106" s="204" t="s">
        <v>129</v>
      </c>
      <c r="L106" s="45"/>
      <c r="M106" s="209" t="s">
        <v>19</v>
      </c>
      <c r="N106" s="210" t="s">
        <v>43</v>
      </c>
      <c r="O106" s="8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3" t="s">
        <v>157</v>
      </c>
      <c r="AT106" s="213" t="s">
        <v>125</v>
      </c>
      <c r="AU106" s="213" t="s">
        <v>82</v>
      </c>
      <c r="AY106" s="18" t="s">
        <v>120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8" t="s">
        <v>80</v>
      </c>
      <c r="BK106" s="214">
        <f>ROUND(I106*H106,2)</f>
        <v>0</v>
      </c>
      <c r="BL106" s="18" t="s">
        <v>157</v>
      </c>
      <c r="BM106" s="213" t="s">
        <v>163</v>
      </c>
    </row>
    <row r="107" s="2" customFormat="1">
      <c r="A107" s="39"/>
      <c r="B107" s="40"/>
      <c r="C107" s="41"/>
      <c r="D107" s="215" t="s">
        <v>132</v>
      </c>
      <c r="E107" s="41"/>
      <c r="F107" s="216" t="s">
        <v>164</v>
      </c>
      <c r="G107" s="41"/>
      <c r="H107" s="41"/>
      <c r="I107" s="217"/>
      <c r="J107" s="41"/>
      <c r="K107" s="41"/>
      <c r="L107" s="45"/>
      <c r="M107" s="218"/>
      <c r="N107" s="219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82</v>
      </c>
    </row>
    <row r="108" s="13" customFormat="1">
      <c r="A108" s="13"/>
      <c r="B108" s="220"/>
      <c r="C108" s="221"/>
      <c r="D108" s="215" t="s">
        <v>143</v>
      </c>
      <c r="E108" s="230" t="s">
        <v>83</v>
      </c>
      <c r="F108" s="222" t="s">
        <v>165</v>
      </c>
      <c r="G108" s="221"/>
      <c r="H108" s="223">
        <v>33.299999999999997</v>
      </c>
      <c r="I108" s="224"/>
      <c r="J108" s="221"/>
      <c r="K108" s="221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143</v>
      </c>
      <c r="AU108" s="229" t="s">
        <v>82</v>
      </c>
      <c r="AV108" s="13" t="s">
        <v>82</v>
      </c>
      <c r="AW108" s="13" t="s">
        <v>33</v>
      </c>
      <c r="AX108" s="13" t="s">
        <v>80</v>
      </c>
      <c r="AY108" s="229" t="s">
        <v>120</v>
      </c>
    </row>
    <row r="109" s="2" customFormat="1">
      <c r="A109" s="39"/>
      <c r="B109" s="40"/>
      <c r="C109" s="231" t="s">
        <v>166</v>
      </c>
      <c r="D109" s="231" t="s">
        <v>87</v>
      </c>
      <c r="E109" s="232" t="s">
        <v>167</v>
      </c>
      <c r="F109" s="233" t="s">
        <v>168</v>
      </c>
      <c r="G109" s="234" t="s">
        <v>156</v>
      </c>
      <c r="H109" s="235">
        <v>53.651000000000003</v>
      </c>
      <c r="I109" s="236"/>
      <c r="J109" s="237">
        <f>ROUND(I109*H109,2)</f>
        <v>0</v>
      </c>
      <c r="K109" s="233" t="s">
        <v>129</v>
      </c>
      <c r="L109" s="238"/>
      <c r="M109" s="239" t="s">
        <v>19</v>
      </c>
      <c r="N109" s="240" t="s">
        <v>43</v>
      </c>
      <c r="O109" s="85"/>
      <c r="P109" s="211">
        <f>O109*H109</f>
        <v>0</v>
      </c>
      <c r="Q109" s="211">
        <v>0.0040000000000000001</v>
      </c>
      <c r="R109" s="211">
        <f>Q109*H109</f>
        <v>0.21460400000000002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169</v>
      </c>
      <c r="AT109" s="213" t="s">
        <v>87</v>
      </c>
      <c r="AU109" s="213" t="s">
        <v>82</v>
      </c>
      <c r="AY109" s="18" t="s">
        <v>120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80</v>
      </c>
      <c r="BK109" s="214">
        <f>ROUND(I109*H109,2)</f>
        <v>0</v>
      </c>
      <c r="BL109" s="18" t="s">
        <v>157</v>
      </c>
      <c r="BM109" s="213" t="s">
        <v>170</v>
      </c>
    </row>
    <row r="110" s="2" customFormat="1">
      <c r="A110" s="39"/>
      <c r="B110" s="40"/>
      <c r="C110" s="41"/>
      <c r="D110" s="215" t="s">
        <v>132</v>
      </c>
      <c r="E110" s="41"/>
      <c r="F110" s="216" t="s">
        <v>168</v>
      </c>
      <c r="G110" s="41"/>
      <c r="H110" s="41"/>
      <c r="I110" s="217"/>
      <c r="J110" s="41"/>
      <c r="K110" s="41"/>
      <c r="L110" s="45"/>
      <c r="M110" s="218"/>
      <c r="N110" s="21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132</v>
      </c>
      <c r="AU110" s="18" t="s">
        <v>82</v>
      </c>
    </row>
    <row r="111" s="13" customFormat="1">
      <c r="A111" s="13"/>
      <c r="B111" s="220"/>
      <c r="C111" s="221"/>
      <c r="D111" s="215" t="s">
        <v>143</v>
      </c>
      <c r="E111" s="230" t="s">
        <v>19</v>
      </c>
      <c r="F111" s="222" t="s">
        <v>83</v>
      </c>
      <c r="G111" s="221"/>
      <c r="H111" s="223">
        <v>33.299999999999997</v>
      </c>
      <c r="I111" s="224"/>
      <c r="J111" s="221"/>
      <c r="K111" s="221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143</v>
      </c>
      <c r="AU111" s="229" t="s">
        <v>82</v>
      </c>
      <c r="AV111" s="13" t="s">
        <v>82</v>
      </c>
      <c r="AW111" s="13" t="s">
        <v>33</v>
      </c>
      <c r="AX111" s="13" t="s">
        <v>72</v>
      </c>
      <c r="AY111" s="229" t="s">
        <v>120</v>
      </c>
    </row>
    <row r="112" s="13" customFormat="1">
      <c r="A112" s="13"/>
      <c r="B112" s="220"/>
      <c r="C112" s="221"/>
      <c r="D112" s="215" t="s">
        <v>143</v>
      </c>
      <c r="E112" s="230" t="s">
        <v>19</v>
      </c>
      <c r="F112" s="222" t="s">
        <v>171</v>
      </c>
      <c r="G112" s="221"/>
      <c r="H112" s="223">
        <v>12.733000000000001</v>
      </c>
      <c r="I112" s="224"/>
      <c r="J112" s="221"/>
      <c r="K112" s="221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143</v>
      </c>
      <c r="AU112" s="229" t="s">
        <v>82</v>
      </c>
      <c r="AV112" s="13" t="s">
        <v>82</v>
      </c>
      <c r="AW112" s="13" t="s">
        <v>33</v>
      </c>
      <c r="AX112" s="13" t="s">
        <v>72</v>
      </c>
      <c r="AY112" s="229" t="s">
        <v>120</v>
      </c>
    </row>
    <row r="113" s="14" customFormat="1">
      <c r="A113" s="14"/>
      <c r="B113" s="241"/>
      <c r="C113" s="242"/>
      <c r="D113" s="215" t="s">
        <v>143</v>
      </c>
      <c r="E113" s="243" t="s">
        <v>19</v>
      </c>
      <c r="F113" s="244" t="s">
        <v>172</v>
      </c>
      <c r="G113" s="242"/>
      <c r="H113" s="245">
        <v>46.033000000000001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143</v>
      </c>
      <c r="AU113" s="251" t="s">
        <v>82</v>
      </c>
      <c r="AV113" s="14" t="s">
        <v>130</v>
      </c>
      <c r="AW113" s="14" t="s">
        <v>33</v>
      </c>
      <c r="AX113" s="14" t="s">
        <v>80</v>
      </c>
      <c r="AY113" s="251" t="s">
        <v>120</v>
      </c>
    </row>
    <row r="114" s="13" customFormat="1">
      <c r="A114" s="13"/>
      <c r="B114" s="220"/>
      <c r="C114" s="221"/>
      <c r="D114" s="215" t="s">
        <v>143</v>
      </c>
      <c r="E114" s="221"/>
      <c r="F114" s="222" t="s">
        <v>173</v>
      </c>
      <c r="G114" s="221"/>
      <c r="H114" s="223">
        <v>53.651000000000003</v>
      </c>
      <c r="I114" s="224"/>
      <c r="J114" s="221"/>
      <c r="K114" s="221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143</v>
      </c>
      <c r="AU114" s="229" t="s">
        <v>82</v>
      </c>
      <c r="AV114" s="13" t="s">
        <v>82</v>
      </c>
      <c r="AW114" s="13" t="s">
        <v>4</v>
      </c>
      <c r="AX114" s="13" t="s">
        <v>80</v>
      </c>
      <c r="AY114" s="229" t="s">
        <v>120</v>
      </c>
    </row>
    <row r="115" s="2" customFormat="1" ht="16.5" customHeight="1">
      <c r="A115" s="39"/>
      <c r="B115" s="40"/>
      <c r="C115" s="202" t="s">
        <v>174</v>
      </c>
      <c r="D115" s="202" t="s">
        <v>125</v>
      </c>
      <c r="E115" s="203" t="s">
        <v>175</v>
      </c>
      <c r="F115" s="204" t="s">
        <v>176</v>
      </c>
      <c r="G115" s="205" t="s">
        <v>156</v>
      </c>
      <c r="H115" s="206">
        <v>33.299999999999997</v>
      </c>
      <c r="I115" s="207"/>
      <c r="J115" s="208">
        <f>ROUND(I115*H115,2)</f>
        <v>0</v>
      </c>
      <c r="K115" s="204" t="s">
        <v>129</v>
      </c>
      <c r="L115" s="45"/>
      <c r="M115" s="209" t="s">
        <v>19</v>
      </c>
      <c r="N115" s="210" t="s">
        <v>43</v>
      </c>
      <c r="O115" s="85"/>
      <c r="P115" s="211">
        <f>O115*H115</f>
        <v>0</v>
      </c>
      <c r="Q115" s="211">
        <v>0.00088000000000000003</v>
      </c>
      <c r="R115" s="211">
        <f>Q115*H115</f>
        <v>0.029304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157</v>
      </c>
      <c r="AT115" s="213" t="s">
        <v>125</v>
      </c>
      <c r="AU115" s="213" t="s">
        <v>82</v>
      </c>
      <c r="AY115" s="18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80</v>
      </c>
      <c r="BK115" s="214">
        <f>ROUND(I115*H115,2)</f>
        <v>0</v>
      </c>
      <c r="BL115" s="18" t="s">
        <v>157</v>
      </c>
      <c r="BM115" s="213" t="s">
        <v>177</v>
      </c>
    </row>
    <row r="116" s="2" customFormat="1">
      <c r="A116" s="39"/>
      <c r="B116" s="40"/>
      <c r="C116" s="41"/>
      <c r="D116" s="215" t="s">
        <v>132</v>
      </c>
      <c r="E116" s="41"/>
      <c r="F116" s="216" t="s">
        <v>178</v>
      </c>
      <c r="G116" s="41"/>
      <c r="H116" s="41"/>
      <c r="I116" s="217"/>
      <c r="J116" s="41"/>
      <c r="K116" s="41"/>
      <c r="L116" s="45"/>
      <c r="M116" s="218"/>
      <c r="N116" s="21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132</v>
      </c>
      <c r="AU116" s="18" t="s">
        <v>82</v>
      </c>
    </row>
    <row r="117" s="13" customFormat="1">
      <c r="A117" s="13"/>
      <c r="B117" s="220"/>
      <c r="C117" s="221"/>
      <c r="D117" s="215" t="s">
        <v>143</v>
      </c>
      <c r="E117" s="230" t="s">
        <v>19</v>
      </c>
      <c r="F117" s="222" t="s">
        <v>83</v>
      </c>
      <c r="G117" s="221"/>
      <c r="H117" s="223">
        <v>33.299999999999997</v>
      </c>
      <c r="I117" s="224"/>
      <c r="J117" s="221"/>
      <c r="K117" s="221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143</v>
      </c>
      <c r="AU117" s="229" t="s">
        <v>82</v>
      </c>
      <c r="AV117" s="13" t="s">
        <v>82</v>
      </c>
      <c r="AW117" s="13" t="s">
        <v>33</v>
      </c>
      <c r="AX117" s="13" t="s">
        <v>80</v>
      </c>
      <c r="AY117" s="229" t="s">
        <v>120</v>
      </c>
    </row>
    <row r="118" s="2" customFormat="1">
      <c r="A118" s="39"/>
      <c r="B118" s="40"/>
      <c r="C118" s="231" t="s">
        <v>121</v>
      </c>
      <c r="D118" s="231" t="s">
        <v>87</v>
      </c>
      <c r="E118" s="232" t="s">
        <v>179</v>
      </c>
      <c r="F118" s="233" t="s">
        <v>180</v>
      </c>
      <c r="G118" s="234" t="s">
        <v>156</v>
      </c>
      <c r="H118" s="235">
        <v>53.651000000000003</v>
      </c>
      <c r="I118" s="236"/>
      <c r="J118" s="237">
        <f>ROUND(I118*H118,2)</f>
        <v>0</v>
      </c>
      <c r="K118" s="233" t="s">
        <v>129</v>
      </c>
      <c r="L118" s="238"/>
      <c r="M118" s="239" t="s">
        <v>19</v>
      </c>
      <c r="N118" s="240" t="s">
        <v>43</v>
      </c>
      <c r="O118" s="85"/>
      <c r="P118" s="211">
        <f>O118*H118</f>
        <v>0</v>
      </c>
      <c r="Q118" s="211">
        <v>0.0051999999999999998</v>
      </c>
      <c r="R118" s="211">
        <f>Q118*H118</f>
        <v>0.27898519999999999</v>
      </c>
      <c r="S118" s="211">
        <v>0</v>
      </c>
      <c r="T118" s="21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3" t="s">
        <v>169</v>
      </c>
      <c r="AT118" s="213" t="s">
        <v>87</v>
      </c>
      <c r="AU118" s="213" t="s">
        <v>82</v>
      </c>
      <c r="AY118" s="18" t="s">
        <v>120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8" t="s">
        <v>80</v>
      </c>
      <c r="BK118" s="214">
        <f>ROUND(I118*H118,2)</f>
        <v>0</v>
      </c>
      <c r="BL118" s="18" t="s">
        <v>157</v>
      </c>
      <c r="BM118" s="213" t="s">
        <v>181</v>
      </c>
    </row>
    <row r="119" s="2" customFormat="1">
      <c r="A119" s="39"/>
      <c r="B119" s="40"/>
      <c r="C119" s="41"/>
      <c r="D119" s="215" t="s">
        <v>132</v>
      </c>
      <c r="E119" s="41"/>
      <c r="F119" s="216" t="s">
        <v>180</v>
      </c>
      <c r="G119" s="41"/>
      <c r="H119" s="41"/>
      <c r="I119" s="217"/>
      <c r="J119" s="41"/>
      <c r="K119" s="41"/>
      <c r="L119" s="45"/>
      <c r="M119" s="218"/>
      <c r="N119" s="219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82</v>
      </c>
    </row>
    <row r="120" s="13" customFormat="1">
      <c r="A120" s="13"/>
      <c r="B120" s="220"/>
      <c r="C120" s="221"/>
      <c r="D120" s="215" t="s">
        <v>143</v>
      </c>
      <c r="E120" s="230" t="s">
        <v>19</v>
      </c>
      <c r="F120" s="222" t="s">
        <v>83</v>
      </c>
      <c r="G120" s="221"/>
      <c r="H120" s="223">
        <v>33.299999999999997</v>
      </c>
      <c r="I120" s="224"/>
      <c r="J120" s="221"/>
      <c r="K120" s="221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143</v>
      </c>
      <c r="AU120" s="229" t="s">
        <v>82</v>
      </c>
      <c r="AV120" s="13" t="s">
        <v>82</v>
      </c>
      <c r="AW120" s="13" t="s">
        <v>33</v>
      </c>
      <c r="AX120" s="13" t="s">
        <v>72</v>
      </c>
      <c r="AY120" s="229" t="s">
        <v>120</v>
      </c>
    </row>
    <row r="121" s="13" customFormat="1">
      <c r="A121" s="13"/>
      <c r="B121" s="220"/>
      <c r="C121" s="221"/>
      <c r="D121" s="215" t="s">
        <v>143</v>
      </c>
      <c r="E121" s="230" t="s">
        <v>19</v>
      </c>
      <c r="F121" s="222" t="s">
        <v>171</v>
      </c>
      <c r="G121" s="221"/>
      <c r="H121" s="223">
        <v>12.733000000000001</v>
      </c>
      <c r="I121" s="224"/>
      <c r="J121" s="221"/>
      <c r="K121" s="221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143</v>
      </c>
      <c r="AU121" s="229" t="s">
        <v>82</v>
      </c>
      <c r="AV121" s="13" t="s">
        <v>82</v>
      </c>
      <c r="AW121" s="13" t="s">
        <v>33</v>
      </c>
      <c r="AX121" s="13" t="s">
        <v>72</v>
      </c>
      <c r="AY121" s="229" t="s">
        <v>120</v>
      </c>
    </row>
    <row r="122" s="14" customFormat="1">
      <c r="A122" s="14"/>
      <c r="B122" s="241"/>
      <c r="C122" s="242"/>
      <c r="D122" s="215" t="s">
        <v>143</v>
      </c>
      <c r="E122" s="243" t="s">
        <v>19</v>
      </c>
      <c r="F122" s="244" t="s">
        <v>172</v>
      </c>
      <c r="G122" s="242"/>
      <c r="H122" s="245">
        <v>46.033000000000001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143</v>
      </c>
      <c r="AU122" s="251" t="s">
        <v>82</v>
      </c>
      <c r="AV122" s="14" t="s">
        <v>130</v>
      </c>
      <c r="AW122" s="14" t="s">
        <v>33</v>
      </c>
      <c r="AX122" s="14" t="s">
        <v>80</v>
      </c>
      <c r="AY122" s="251" t="s">
        <v>120</v>
      </c>
    </row>
    <row r="123" s="13" customFormat="1">
      <c r="A123" s="13"/>
      <c r="B123" s="220"/>
      <c r="C123" s="221"/>
      <c r="D123" s="215" t="s">
        <v>143</v>
      </c>
      <c r="E123" s="221"/>
      <c r="F123" s="222" t="s">
        <v>173</v>
      </c>
      <c r="G123" s="221"/>
      <c r="H123" s="223">
        <v>53.651000000000003</v>
      </c>
      <c r="I123" s="224"/>
      <c r="J123" s="221"/>
      <c r="K123" s="221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143</v>
      </c>
      <c r="AU123" s="229" t="s">
        <v>82</v>
      </c>
      <c r="AV123" s="13" t="s">
        <v>82</v>
      </c>
      <c r="AW123" s="13" t="s">
        <v>4</v>
      </c>
      <c r="AX123" s="13" t="s">
        <v>80</v>
      </c>
      <c r="AY123" s="229" t="s">
        <v>120</v>
      </c>
    </row>
    <row r="124" s="2" customFormat="1" ht="16.5" customHeight="1">
      <c r="A124" s="39"/>
      <c r="B124" s="40"/>
      <c r="C124" s="202" t="s">
        <v>182</v>
      </c>
      <c r="D124" s="202" t="s">
        <v>125</v>
      </c>
      <c r="E124" s="203" t="s">
        <v>183</v>
      </c>
      <c r="F124" s="204" t="s">
        <v>184</v>
      </c>
      <c r="G124" s="205" t="s">
        <v>156</v>
      </c>
      <c r="H124" s="206">
        <v>12.733000000000001</v>
      </c>
      <c r="I124" s="207"/>
      <c r="J124" s="208">
        <f>ROUND(I124*H124,2)</f>
        <v>0</v>
      </c>
      <c r="K124" s="204" t="s">
        <v>185</v>
      </c>
      <c r="L124" s="45"/>
      <c r="M124" s="209" t="s">
        <v>19</v>
      </c>
      <c r="N124" s="210" t="s">
        <v>43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157</v>
      </c>
      <c r="AT124" s="213" t="s">
        <v>125</v>
      </c>
      <c r="AU124" s="213" t="s">
        <v>82</v>
      </c>
      <c r="AY124" s="18" t="s">
        <v>120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80</v>
      </c>
      <c r="BK124" s="214">
        <f>ROUND(I124*H124,2)</f>
        <v>0</v>
      </c>
      <c r="BL124" s="18" t="s">
        <v>157</v>
      </c>
      <c r="BM124" s="213" t="s">
        <v>186</v>
      </c>
    </row>
    <row r="125" s="2" customFormat="1">
      <c r="A125" s="39"/>
      <c r="B125" s="40"/>
      <c r="C125" s="41"/>
      <c r="D125" s="215" t="s">
        <v>132</v>
      </c>
      <c r="E125" s="41"/>
      <c r="F125" s="216" t="s">
        <v>187</v>
      </c>
      <c r="G125" s="41"/>
      <c r="H125" s="41"/>
      <c r="I125" s="217"/>
      <c r="J125" s="41"/>
      <c r="K125" s="41"/>
      <c r="L125" s="45"/>
      <c r="M125" s="218"/>
      <c r="N125" s="219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82</v>
      </c>
    </row>
    <row r="126" s="13" customFormat="1">
      <c r="A126" s="13"/>
      <c r="B126" s="220"/>
      <c r="C126" s="221"/>
      <c r="D126" s="215" t="s">
        <v>143</v>
      </c>
      <c r="E126" s="230" t="s">
        <v>19</v>
      </c>
      <c r="F126" s="222" t="s">
        <v>171</v>
      </c>
      <c r="G126" s="221"/>
      <c r="H126" s="223">
        <v>12.733000000000001</v>
      </c>
      <c r="I126" s="224"/>
      <c r="J126" s="221"/>
      <c r="K126" s="221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143</v>
      </c>
      <c r="AU126" s="229" t="s">
        <v>82</v>
      </c>
      <c r="AV126" s="13" t="s">
        <v>82</v>
      </c>
      <c r="AW126" s="13" t="s">
        <v>33</v>
      </c>
      <c r="AX126" s="13" t="s">
        <v>80</v>
      </c>
      <c r="AY126" s="229" t="s">
        <v>120</v>
      </c>
    </row>
    <row r="127" s="2" customFormat="1" ht="16.5" customHeight="1">
      <c r="A127" s="39"/>
      <c r="B127" s="40"/>
      <c r="C127" s="202" t="s">
        <v>188</v>
      </c>
      <c r="D127" s="202" t="s">
        <v>125</v>
      </c>
      <c r="E127" s="203" t="s">
        <v>189</v>
      </c>
      <c r="F127" s="204" t="s">
        <v>190</v>
      </c>
      <c r="G127" s="205" t="s">
        <v>156</v>
      </c>
      <c r="H127" s="206">
        <v>12.733000000000001</v>
      </c>
      <c r="I127" s="207"/>
      <c r="J127" s="208">
        <f>ROUND(I127*H127,2)</f>
        <v>0</v>
      </c>
      <c r="K127" s="204" t="s">
        <v>129</v>
      </c>
      <c r="L127" s="45"/>
      <c r="M127" s="209" t="s">
        <v>19</v>
      </c>
      <c r="N127" s="210" t="s">
        <v>43</v>
      </c>
      <c r="O127" s="85"/>
      <c r="P127" s="211">
        <f>O127*H127</f>
        <v>0</v>
      </c>
      <c r="Q127" s="211">
        <v>0.00093999999999999997</v>
      </c>
      <c r="R127" s="211">
        <f>Q127*H127</f>
        <v>0.01196902</v>
      </c>
      <c r="S127" s="211">
        <v>0</v>
      </c>
      <c r="T127" s="21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3" t="s">
        <v>157</v>
      </c>
      <c r="AT127" s="213" t="s">
        <v>125</v>
      </c>
      <c r="AU127" s="213" t="s">
        <v>82</v>
      </c>
      <c r="AY127" s="18" t="s">
        <v>120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8" t="s">
        <v>80</v>
      </c>
      <c r="BK127" s="214">
        <f>ROUND(I127*H127,2)</f>
        <v>0</v>
      </c>
      <c r="BL127" s="18" t="s">
        <v>157</v>
      </c>
      <c r="BM127" s="213" t="s">
        <v>191</v>
      </c>
    </row>
    <row r="128" s="2" customFormat="1">
      <c r="A128" s="39"/>
      <c r="B128" s="40"/>
      <c r="C128" s="41"/>
      <c r="D128" s="215" t="s">
        <v>132</v>
      </c>
      <c r="E128" s="41"/>
      <c r="F128" s="216" t="s">
        <v>192</v>
      </c>
      <c r="G128" s="41"/>
      <c r="H128" s="41"/>
      <c r="I128" s="217"/>
      <c r="J128" s="41"/>
      <c r="K128" s="41"/>
      <c r="L128" s="45"/>
      <c r="M128" s="218"/>
      <c r="N128" s="219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132</v>
      </c>
      <c r="AU128" s="18" t="s">
        <v>82</v>
      </c>
    </row>
    <row r="129" s="13" customFormat="1">
      <c r="A129" s="13"/>
      <c r="B129" s="220"/>
      <c r="C129" s="221"/>
      <c r="D129" s="215" t="s">
        <v>143</v>
      </c>
      <c r="E129" s="230" t="s">
        <v>19</v>
      </c>
      <c r="F129" s="222" t="s">
        <v>171</v>
      </c>
      <c r="G129" s="221"/>
      <c r="H129" s="223">
        <v>12.733000000000001</v>
      </c>
      <c r="I129" s="224"/>
      <c r="J129" s="221"/>
      <c r="K129" s="221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143</v>
      </c>
      <c r="AU129" s="229" t="s">
        <v>82</v>
      </c>
      <c r="AV129" s="13" t="s">
        <v>82</v>
      </c>
      <c r="AW129" s="13" t="s">
        <v>33</v>
      </c>
      <c r="AX129" s="13" t="s">
        <v>80</v>
      </c>
      <c r="AY129" s="229" t="s">
        <v>120</v>
      </c>
    </row>
    <row r="130" s="2" customFormat="1" ht="16.5" customHeight="1">
      <c r="A130" s="39"/>
      <c r="B130" s="40"/>
      <c r="C130" s="202" t="s">
        <v>193</v>
      </c>
      <c r="D130" s="202" t="s">
        <v>125</v>
      </c>
      <c r="E130" s="203" t="s">
        <v>194</v>
      </c>
      <c r="F130" s="204" t="s">
        <v>195</v>
      </c>
      <c r="G130" s="205" t="s">
        <v>128</v>
      </c>
      <c r="H130" s="206">
        <v>0.53500000000000003</v>
      </c>
      <c r="I130" s="207"/>
      <c r="J130" s="208">
        <f>ROUND(I130*H130,2)</f>
        <v>0</v>
      </c>
      <c r="K130" s="204" t="s">
        <v>129</v>
      </c>
      <c r="L130" s="45"/>
      <c r="M130" s="209" t="s">
        <v>19</v>
      </c>
      <c r="N130" s="210" t="s">
        <v>43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3" t="s">
        <v>157</v>
      </c>
      <c r="AT130" s="213" t="s">
        <v>125</v>
      </c>
      <c r="AU130" s="213" t="s">
        <v>82</v>
      </c>
      <c r="AY130" s="18" t="s">
        <v>120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8" t="s">
        <v>80</v>
      </c>
      <c r="BK130" s="214">
        <f>ROUND(I130*H130,2)</f>
        <v>0</v>
      </c>
      <c r="BL130" s="18" t="s">
        <v>157</v>
      </c>
      <c r="BM130" s="213" t="s">
        <v>196</v>
      </c>
    </row>
    <row r="131" s="2" customFormat="1">
      <c r="A131" s="39"/>
      <c r="B131" s="40"/>
      <c r="C131" s="41"/>
      <c r="D131" s="215" t="s">
        <v>132</v>
      </c>
      <c r="E131" s="41"/>
      <c r="F131" s="216" t="s">
        <v>197</v>
      </c>
      <c r="G131" s="41"/>
      <c r="H131" s="41"/>
      <c r="I131" s="217"/>
      <c r="J131" s="41"/>
      <c r="K131" s="41"/>
      <c r="L131" s="45"/>
      <c r="M131" s="218"/>
      <c r="N131" s="219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132</v>
      </c>
      <c r="AU131" s="18" t="s">
        <v>82</v>
      </c>
    </row>
    <row r="132" s="12" customFormat="1" ht="22.8" customHeight="1">
      <c r="A132" s="12"/>
      <c r="B132" s="186"/>
      <c r="C132" s="187"/>
      <c r="D132" s="188" t="s">
        <v>71</v>
      </c>
      <c r="E132" s="200" t="s">
        <v>198</v>
      </c>
      <c r="F132" s="200" t="s">
        <v>199</v>
      </c>
      <c r="G132" s="187"/>
      <c r="H132" s="187"/>
      <c r="I132" s="190"/>
      <c r="J132" s="201">
        <f>BK132</f>
        <v>0</v>
      </c>
      <c r="K132" s="187"/>
      <c r="L132" s="192"/>
      <c r="M132" s="193"/>
      <c r="N132" s="194"/>
      <c r="O132" s="194"/>
      <c r="P132" s="195">
        <f>SUM(P133:P160)</f>
        <v>0</v>
      </c>
      <c r="Q132" s="194"/>
      <c r="R132" s="195">
        <f>SUM(R133:R160)</f>
        <v>0.23650650000000001</v>
      </c>
      <c r="S132" s="194"/>
      <c r="T132" s="196">
        <f>SUM(T133:T160)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7" t="s">
        <v>82</v>
      </c>
      <c r="AT132" s="198" t="s">
        <v>71</v>
      </c>
      <c r="AU132" s="198" t="s">
        <v>80</v>
      </c>
      <c r="AY132" s="197" t="s">
        <v>120</v>
      </c>
      <c r="BK132" s="199">
        <f>SUM(BK133:BK160)</f>
        <v>0</v>
      </c>
    </row>
    <row r="133" s="2" customFormat="1" ht="21.75" customHeight="1">
      <c r="A133" s="39"/>
      <c r="B133" s="40"/>
      <c r="C133" s="202" t="s">
        <v>200</v>
      </c>
      <c r="D133" s="202" t="s">
        <v>125</v>
      </c>
      <c r="E133" s="203" t="s">
        <v>201</v>
      </c>
      <c r="F133" s="204" t="s">
        <v>202</v>
      </c>
      <c r="G133" s="205" t="s">
        <v>156</v>
      </c>
      <c r="H133" s="206">
        <v>33.299999999999997</v>
      </c>
      <c r="I133" s="207"/>
      <c r="J133" s="208">
        <f>ROUND(I133*H133,2)</f>
        <v>0</v>
      </c>
      <c r="K133" s="204" t="s">
        <v>129</v>
      </c>
      <c r="L133" s="45"/>
      <c r="M133" s="209" t="s">
        <v>19</v>
      </c>
      <c r="N133" s="210" t="s">
        <v>43</v>
      </c>
      <c r="O133" s="85"/>
      <c r="P133" s="211">
        <f>O133*H133</f>
        <v>0</v>
      </c>
      <c r="Q133" s="211">
        <v>0.00058</v>
      </c>
      <c r="R133" s="211">
        <f>Q133*H133</f>
        <v>0.019313999999999998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157</v>
      </c>
      <c r="AT133" s="213" t="s">
        <v>125</v>
      </c>
      <c r="AU133" s="213" t="s">
        <v>82</v>
      </c>
      <c r="AY133" s="18" t="s">
        <v>120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80</v>
      </c>
      <c r="BK133" s="214">
        <f>ROUND(I133*H133,2)</f>
        <v>0</v>
      </c>
      <c r="BL133" s="18" t="s">
        <v>157</v>
      </c>
      <c r="BM133" s="213" t="s">
        <v>203</v>
      </c>
    </row>
    <row r="134" s="2" customFormat="1">
      <c r="A134" s="39"/>
      <c r="B134" s="40"/>
      <c r="C134" s="41"/>
      <c r="D134" s="215" t="s">
        <v>132</v>
      </c>
      <c r="E134" s="41"/>
      <c r="F134" s="216" t="s">
        <v>204</v>
      </c>
      <c r="G134" s="41"/>
      <c r="H134" s="41"/>
      <c r="I134" s="217"/>
      <c r="J134" s="41"/>
      <c r="K134" s="41"/>
      <c r="L134" s="45"/>
      <c r="M134" s="218"/>
      <c r="N134" s="219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82</v>
      </c>
    </row>
    <row r="135" s="13" customFormat="1">
      <c r="A135" s="13"/>
      <c r="B135" s="220"/>
      <c r="C135" s="221"/>
      <c r="D135" s="215" t="s">
        <v>143</v>
      </c>
      <c r="E135" s="230" t="s">
        <v>19</v>
      </c>
      <c r="F135" s="222" t="s">
        <v>83</v>
      </c>
      <c r="G135" s="221"/>
      <c r="H135" s="223">
        <v>33.299999999999997</v>
      </c>
      <c r="I135" s="224"/>
      <c r="J135" s="221"/>
      <c r="K135" s="221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143</v>
      </c>
      <c r="AU135" s="229" t="s">
        <v>82</v>
      </c>
      <c r="AV135" s="13" t="s">
        <v>82</v>
      </c>
      <c r="AW135" s="13" t="s">
        <v>33</v>
      </c>
      <c r="AX135" s="13" t="s">
        <v>80</v>
      </c>
      <c r="AY135" s="229" t="s">
        <v>120</v>
      </c>
    </row>
    <row r="136" s="2" customFormat="1" ht="16.5" customHeight="1">
      <c r="A136" s="39"/>
      <c r="B136" s="40"/>
      <c r="C136" s="231" t="s">
        <v>205</v>
      </c>
      <c r="D136" s="231" t="s">
        <v>87</v>
      </c>
      <c r="E136" s="232" t="s">
        <v>206</v>
      </c>
      <c r="F136" s="233" t="s">
        <v>207</v>
      </c>
      <c r="G136" s="234" t="s">
        <v>156</v>
      </c>
      <c r="H136" s="235">
        <v>34.965000000000003</v>
      </c>
      <c r="I136" s="236"/>
      <c r="J136" s="237">
        <f>ROUND(I136*H136,2)</f>
        <v>0</v>
      </c>
      <c r="K136" s="233" t="s">
        <v>129</v>
      </c>
      <c r="L136" s="238"/>
      <c r="M136" s="239" t="s">
        <v>19</v>
      </c>
      <c r="N136" s="240" t="s">
        <v>43</v>
      </c>
      <c r="O136" s="85"/>
      <c r="P136" s="211">
        <f>O136*H136</f>
        <v>0</v>
      </c>
      <c r="Q136" s="211">
        <v>0.0050000000000000001</v>
      </c>
      <c r="R136" s="211">
        <f>Q136*H136</f>
        <v>0.17482500000000001</v>
      </c>
      <c r="S136" s="211">
        <v>0</v>
      </c>
      <c r="T136" s="21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3" t="s">
        <v>169</v>
      </c>
      <c r="AT136" s="213" t="s">
        <v>87</v>
      </c>
      <c r="AU136" s="213" t="s">
        <v>82</v>
      </c>
      <c r="AY136" s="18" t="s">
        <v>120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80</v>
      </c>
      <c r="BK136" s="214">
        <f>ROUND(I136*H136,2)</f>
        <v>0</v>
      </c>
      <c r="BL136" s="18" t="s">
        <v>157</v>
      </c>
      <c r="BM136" s="213" t="s">
        <v>208</v>
      </c>
    </row>
    <row r="137" s="2" customFormat="1">
      <c r="A137" s="39"/>
      <c r="B137" s="40"/>
      <c r="C137" s="41"/>
      <c r="D137" s="215" t="s">
        <v>132</v>
      </c>
      <c r="E137" s="41"/>
      <c r="F137" s="216" t="s">
        <v>207</v>
      </c>
      <c r="G137" s="41"/>
      <c r="H137" s="41"/>
      <c r="I137" s="217"/>
      <c r="J137" s="41"/>
      <c r="K137" s="41"/>
      <c r="L137" s="45"/>
      <c r="M137" s="218"/>
      <c r="N137" s="219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132</v>
      </c>
      <c r="AU137" s="18" t="s">
        <v>82</v>
      </c>
    </row>
    <row r="138" s="13" customFormat="1">
      <c r="A138" s="13"/>
      <c r="B138" s="220"/>
      <c r="C138" s="221"/>
      <c r="D138" s="215" t="s">
        <v>143</v>
      </c>
      <c r="E138" s="230" t="s">
        <v>19</v>
      </c>
      <c r="F138" s="222" t="s">
        <v>83</v>
      </c>
      <c r="G138" s="221"/>
      <c r="H138" s="223">
        <v>33.299999999999997</v>
      </c>
      <c r="I138" s="224"/>
      <c r="J138" s="221"/>
      <c r="K138" s="221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143</v>
      </c>
      <c r="AU138" s="229" t="s">
        <v>82</v>
      </c>
      <c r="AV138" s="13" t="s">
        <v>82</v>
      </c>
      <c r="AW138" s="13" t="s">
        <v>33</v>
      </c>
      <c r="AX138" s="13" t="s">
        <v>80</v>
      </c>
      <c r="AY138" s="229" t="s">
        <v>120</v>
      </c>
    </row>
    <row r="139" s="13" customFormat="1">
      <c r="A139" s="13"/>
      <c r="B139" s="220"/>
      <c r="C139" s="221"/>
      <c r="D139" s="215" t="s">
        <v>143</v>
      </c>
      <c r="E139" s="221"/>
      <c r="F139" s="222" t="s">
        <v>209</v>
      </c>
      <c r="G139" s="221"/>
      <c r="H139" s="223">
        <v>34.965000000000003</v>
      </c>
      <c r="I139" s="224"/>
      <c r="J139" s="221"/>
      <c r="K139" s="221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143</v>
      </c>
      <c r="AU139" s="229" t="s">
        <v>82</v>
      </c>
      <c r="AV139" s="13" t="s">
        <v>82</v>
      </c>
      <c r="AW139" s="13" t="s">
        <v>4</v>
      </c>
      <c r="AX139" s="13" t="s">
        <v>80</v>
      </c>
      <c r="AY139" s="229" t="s">
        <v>120</v>
      </c>
    </row>
    <row r="140" s="2" customFormat="1" ht="16.5" customHeight="1">
      <c r="A140" s="39"/>
      <c r="B140" s="40"/>
      <c r="C140" s="202" t="s">
        <v>8</v>
      </c>
      <c r="D140" s="202" t="s">
        <v>125</v>
      </c>
      <c r="E140" s="203" t="s">
        <v>210</v>
      </c>
      <c r="F140" s="204" t="s">
        <v>211</v>
      </c>
      <c r="G140" s="205" t="s">
        <v>156</v>
      </c>
      <c r="H140" s="206">
        <v>33.299999999999997</v>
      </c>
      <c r="I140" s="207"/>
      <c r="J140" s="208">
        <f>ROUND(I140*H140,2)</f>
        <v>0</v>
      </c>
      <c r="K140" s="204" t="s">
        <v>129</v>
      </c>
      <c r="L140" s="45"/>
      <c r="M140" s="209" t="s">
        <v>19</v>
      </c>
      <c r="N140" s="210" t="s">
        <v>43</v>
      </c>
      <c r="O140" s="85"/>
      <c r="P140" s="211">
        <f>O140*H140</f>
        <v>0</v>
      </c>
      <c r="Q140" s="211">
        <v>6.9999999999999994E-05</v>
      </c>
      <c r="R140" s="211">
        <f>Q140*H140</f>
        <v>0.0023309999999999997</v>
      </c>
      <c r="S140" s="211">
        <v>0</v>
      </c>
      <c r="T140" s="21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3" t="s">
        <v>157</v>
      </c>
      <c r="AT140" s="213" t="s">
        <v>125</v>
      </c>
      <c r="AU140" s="213" t="s">
        <v>82</v>
      </c>
      <c r="AY140" s="18" t="s">
        <v>120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80</v>
      </c>
      <c r="BK140" s="214">
        <f>ROUND(I140*H140,2)</f>
        <v>0</v>
      </c>
      <c r="BL140" s="18" t="s">
        <v>157</v>
      </c>
      <c r="BM140" s="213" t="s">
        <v>212</v>
      </c>
    </row>
    <row r="141" s="2" customFormat="1">
      <c r="A141" s="39"/>
      <c r="B141" s="40"/>
      <c r="C141" s="41"/>
      <c r="D141" s="215" t="s">
        <v>132</v>
      </c>
      <c r="E141" s="41"/>
      <c r="F141" s="216" t="s">
        <v>213</v>
      </c>
      <c r="G141" s="41"/>
      <c r="H141" s="41"/>
      <c r="I141" s="217"/>
      <c r="J141" s="41"/>
      <c r="K141" s="41"/>
      <c r="L141" s="45"/>
      <c r="M141" s="218"/>
      <c r="N141" s="219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132</v>
      </c>
      <c r="AU141" s="18" t="s">
        <v>82</v>
      </c>
    </row>
    <row r="142" s="13" customFormat="1">
      <c r="A142" s="13"/>
      <c r="B142" s="220"/>
      <c r="C142" s="221"/>
      <c r="D142" s="215" t="s">
        <v>143</v>
      </c>
      <c r="E142" s="230" t="s">
        <v>19</v>
      </c>
      <c r="F142" s="222" t="s">
        <v>83</v>
      </c>
      <c r="G142" s="221"/>
      <c r="H142" s="223">
        <v>33.299999999999997</v>
      </c>
      <c r="I142" s="224"/>
      <c r="J142" s="221"/>
      <c r="K142" s="221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143</v>
      </c>
      <c r="AU142" s="229" t="s">
        <v>82</v>
      </c>
      <c r="AV142" s="13" t="s">
        <v>82</v>
      </c>
      <c r="AW142" s="13" t="s">
        <v>33</v>
      </c>
      <c r="AX142" s="13" t="s">
        <v>80</v>
      </c>
      <c r="AY142" s="229" t="s">
        <v>120</v>
      </c>
    </row>
    <row r="143" s="2" customFormat="1" ht="21.75" customHeight="1">
      <c r="A143" s="39"/>
      <c r="B143" s="40"/>
      <c r="C143" s="202" t="s">
        <v>157</v>
      </c>
      <c r="D143" s="202" t="s">
        <v>125</v>
      </c>
      <c r="E143" s="203" t="s">
        <v>214</v>
      </c>
      <c r="F143" s="204" t="s">
        <v>215</v>
      </c>
      <c r="G143" s="205" t="s">
        <v>156</v>
      </c>
      <c r="H143" s="206">
        <v>17.100000000000001</v>
      </c>
      <c r="I143" s="207"/>
      <c r="J143" s="208">
        <f>ROUND(I143*H143,2)</f>
        <v>0</v>
      </c>
      <c r="K143" s="204" t="s">
        <v>129</v>
      </c>
      <c r="L143" s="45"/>
      <c r="M143" s="209" t="s">
        <v>19</v>
      </c>
      <c r="N143" s="210" t="s">
        <v>43</v>
      </c>
      <c r="O143" s="85"/>
      <c r="P143" s="211">
        <f>O143*H143</f>
        <v>0</v>
      </c>
      <c r="Q143" s="211">
        <v>0.00019000000000000001</v>
      </c>
      <c r="R143" s="211">
        <f>Q143*H143</f>
        <v>0.0032490000000000006</v>
      </c>
      <c r="S143" s="211">
        <v>0</v>
      </c>
      <c r="T143" s="21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3" t="s">
        <v>157</v>
      </c>
      <c r="AT143" s="213" t="s">
        <v>125</v>
      </c>
      <c r="AU143" s="213" t="s">
        <v>82</v>
      </c>
      <c r="AY143" s="18" t="s">
        <v>120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8" t="s">
        <v>80</v>
      </c>
      <c r="BK143" s="214">
        <f>ROUND(I143*H143,2)</f>
        <v>0</v>
      </c>
      <c r="BL143" s="18" t="s">
        <v>157</v>
      </c>
      <c r="BM143" s="213" t="s">
        <v>216</v>
      </c>
    </row>
    <row r="144" s="2" customFormat="1">
      <c r="A144" s="39"/>
      <c r="B144" s="40"/>
      <c r="C144" s="41"/>
      <c r="D144" s="215" t="s">
        <v>132</v>
      </c>
      <c r="E144" s="41"/>
      <c r="F144" s="216" t="s">
        <v>217</v>
      </c>
      <c r="G144" s="41"/>
      <c r="H144" s="41"/>
      <c r="I144" s="217"/>
      <c r="J144" s="41"/>
      <c r="K144" s="41"/>
      <c r="L144" s="45"/>
      <c r="M144" s="218"/>
      <c r="N144" s="219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82</v>
      </c>
    </row>
    <row r="145" s="13" customFormat="1">
      <c r="A145" s="13"/>
      <c r="B145" s="220"/>
      <c r="C145" s="221"/>
      <c r="D145" s="215" t="s">
        <v>143</v>
      </c>
      <c r="E145" s="230" t="s">
        <v>19</v>
      </c>
      <c r="F145" s="222" t="s">
        <v>218</v>
      </c>
      <c r="G145" s="221"/>
      <c r="H145" s="223">
        <v>9.9000000000000004</v>
      </c>
      <c r="I145" s="224"/>
      <c r="J145" s="221"/>
      <c r="K145" s="221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143</v>
      </c>
      <c r="AU145" s="229" t="s">
        <v>82</v>
      </c>
      <c r="AV145" s="13" t="s">
        <v>82</v>
      </c>
      <c r="AW145" s="13" t="s">
        <v>33</v>
      </c>
      <c r="AX145" s="13" t="s">
        <v>72</v>
      </c>
      <c r="AY145" s="229" t="s">
        <v>120</v>
      </c>
    </row>
    <row r="146" s="13" customFormat="1">
      <c r="A146" s="13"/>
      <c r="B146" s="220"/>
      <c r="C146" s="221"/>
      <c r="D146" s="215" t="s">
        <v>143</v>
      </c>
      <c r="E146" s="230" t="s">
        <v>19</v>
      </c>
      <c r="F146" s="222" t="s">
        <v>219</v>
      </c>
      <c r="G146" s="221"/>
      <c r="H146" s="223">
        <v>7.2000000000000002</v>
      </c>
      <c r="I146" s="224"/>
      <c r="J146" s="221"/>
      <c r="K146" s="221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143</v>
      </c>
      <c r="AU146" s="229" t="s">
        <v>82</v>
      </c>
      <c r="AV146" s="13" t="s">
        <v>82</v>
      </c>
      <c r="AW146" s="13" t="s">
        <v>33</v>
      </c>
      <c r="AX146" s="13" t="s">
        <v>72</v>
      </c>
      <c r="AY146" s="229" t="s">
        <v>120</v>
      </c>
    </row>
    <row r="147" s="14" customFormat="1">
      <c r="A147" s="14"/>
      <c r="B147" s="241"/>
      <c r="C147" s="242"/>
      <c r="D147" s="215" t="s">
        <v>143</v>
      </c>
      <c r="E147" s="243" t="s">
        <v>19</v>
      </c>
      <c r="F147" s="244" t="s">
        <v>172</v>
      </c>
      <c r="G147" s="242"/>
      <c r="H147" s="245">
        <v>17.100000000000001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143</v>
      </c>
      <c r="AU147" s="251" t="s">
        <v>82</v>
      </c>
      <c r="AV147" s="14" t="s">
        <v>130</v>
      </c>
      <c r="AW147" s="14" t="s">
        <v>33</v>
      </c>
      <c r="AX147" s="14" t="s">
        <v>80</v>
      </c>
      <c r="AY147" s="251" t="s">
        <v>120</v>
      </c>
    </row>
    <row r="148" s="2" customFormat="1" ht="16.5" customHeight="1">
      <c r="A148" s="39"/>
      <c r="B148" s="40"/>
      <c r="C148" s="231" t="s">
        <v>220</v>
      </c>
      <c r="D148" s="231" t="s">
        <v>87</v>
      </c>
      <c r="E148" s="232" t="s">
        <v>221</v>
      </c>
      <c r="F148" s="233" t="s">
        <v>222</v>
      </c>
      <c r="G148" s="234" t="s">
        <v>156</v>
      </c>
      <c r="H148" s="235">
        <v>10.395</v>
      </c>
      <c r="I148" s="236"/>
      <c r="J148" s="237">
        <f>ROUND(I148*H148,2)</f>
        <v>0</v>
      </c>
      <c r="K148" s="233" t="s">
        <v>129</v>
      </c>
      <c r="L148" s="238"/>
      <c r="M148" s="239" t="s">
        <v>19</v>
      </c>
      <c r="N148" s="240" t="s">
        <v>43</v>
      </c>
      <c r="O148" s="85"/>
      <c r="P148" s="211">
        <f>O148*H148</f>
        <v>0</v>
      </c>
      <c r="Q148" s="211">
        <v>0.0025000000000000001</v>
      </c>
      <c r="R148" s="211">
        <f>Q148*H148</f>
        <v>0.0259875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169</v>
      </c>
      <c r="AT148" s="213" t="s">
        <v>87</v>
      </c>
      <c r="AU148" s="213" t="s">
        <v>82</v>
      </c>
      <c r="AY148" s="18" t="s">
        <v>120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80</v>
      </c>
      <c r="BK148" s="214">
        <f>ROUND(I148*H148,2)</f>
        <v>0</v>
      </c>
      <c r="BL148" s="18" t="s">
        <v>157</v>
      </c>
      <c r="BM148" s="213" t="s">
        <v>223</v>
      </c>
    </row>
    <row r="149" s="2" customFormat="1">
      <c r="A149" s="39"/>
      <c r="B149" s="40"/>
      <c r="C149" s="41"/>
      <c r="D149" s="215" t="s">
        <v>132</v>
      </c>
      <c r="E149" s="41"/>
      <c r="F149" s="216" t="s">
        <v>222</v>
      </c>
      <c r="G149" s="41"/>
      <c r="H149" s="41"/>
      <c r="I149" s="217"/>
      <c r="J149" s="41"/>
      <c r="K149" s="41"/>
      <c r="L149" s="45"/>
      <c r="M149" s="218"/>
      <c r="N149" s="219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132</v>
      </c>
      <c r="AU149" s="18" t="s">
        <v>82</v>
      </c>
    </row>
    <row r="150" s="15" customFormat="1">
      <c r="A150" s="15"/>
      <c r="B150" s="252"/>
      <c r="C150" s="253"/>
      <c r="D150" s="215" t="s">
        <v>143</v>
      </c>
      <c r="E150" s="254" t="s">
        <v>19</v>
      </c>
      <c r="F150" s="255" t="s">
        <v>224</v>
      </c>
      <c r="G150" s="253"/>
      <c r="H150" s="254" t="s">
        <v>19</v>
      </c>
      <c r="I150" s="256"/>
      <c r="J150" s="253"/>
      <c r="K150" s="253"/>
      <c r="L150" s="257"/>
      <c r="M150" s="258"/>
      <c r="N150" s="259"/>
      <c r="O150" s="259"/>
      <c r="P150" s="259"/>
      <c r="Q150" s="259"/>
      <c r="R150" s="259"/>
      <c r="S150" s="259"/>
      <c r="T150" s="26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1" t="s">
        <v>143</v>
      </c>
      <c r="AU150" s="261" t="s">
        <v>82</v>
      </c>
      <c r="AV150" s="15" t="s">
        <v>80</v>
      </c>
      <c r="AW150" s="15" t="s">
        <v>33</v>
      </c>
      <c r="AX150" s="15" t="s">
        <v>72</v>
      </c>
      <c r="AY150" s="261" t="s">
        <v>120</v>
      </c>
    </row>
    <row r="151" s="13" customFormat="1">
      <c r="A151" s="13"/>
      <c r="B151" s="220"/>
      <c r="C151" s="221"/>
      <c r="D151" s="215" t="s">
        <v>143</v>
      </c>
      <c r="E151" s="230" t="s">
        <v>19</v>
      </c>
      <c r="F151" s="222" t="s">
        <v>218</v>
      </c>
      <c r="G151" s="221"/>
      <c r="H151" s="223">
        <v>9.9000000000000004</v>
      </c>
      <c r="I151" s="224"/>
      <c r="J151" s="221"/>
      <c r="K151" s="221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143</v>
      </c>
      <c r="AU151" s="229" t="s">
        <v>82</v>
      </c>
      <c r="AV151" s="13" t="s">
        <v>82</v>
      </c>
      <c r="AW151" s="13" t="s">
        <v>33</v>
      </c>
      <c r="AX151" s="13" t="s">
        <v>72</v>
      </c>
      <c r="AY151" s="229" t="s">
        <v>120</v>
      </c>
    </row>
    <row r="152" s="14" customFormat="1">
      <c r="A152" s="14"/>
      <c r="B152" s="241"/>
      <c r="C152" s="242"/>
      <c r="D152" s="215" t="s">
        <v>143</v>
      </c>
      <c r="E152" s="243" t="s">
        <v>19</v>
      </c>
      <c r="F152" s="244" t="s">
        <v>172</v>
      </c>
      <c r="G152" s="242"/>
      <c r="H152" s="245">
        <v>9.9000000000000004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143</v>
      </c>
      <c r="AU152" s="251" t="s">
        <v>82</v>
      </c>
      <c r="AV152" s="14" t="s">
        <v>130</v>
      </c>
      <c r="AW152" s="14" t="s">
        <v>33</v>
      </c>
      <c r="AX152" s="14" t="s">
        <v>80</v>
      </c>
      <c r="AY152" s="251" t="s">
        <v>120</v>
      </c>
    </row>
    <row r="153" s="13" customFormat="1">
      <c r="A153" s="13"/>
      <c r="B153" s="220"/>
      <c r="C153" s="221"/>
      <c r="D153" s="215" t="s">
        <v>143</v>
      </c>
      <c r="E153" s="221"/>
      <c r="F153" s="222" t="s">
        <v>225</v>
      </c>
      <c r="G153" s="221"/>
      <c r="H153" s="223">
        <v>10.395</v>
      </c>
      <c r="I153" s="224"/>
      <c r="J153" s="221"/>
      <c r="K153" s="221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143</v>
      </c>
      <c r="AU153" s="229" t="s">
        <v>82</v>
      </c>
      <c r="AV153" s="13" t="s">
        <v>82</v>
      </c>
      <c r="AW153" s="13" t="s">
        <v>4</v>
      </c>
      <c r="AX153" s="13" t="s">
        <v>80</v>
      </c>
      <c r="AY153" s="229" t="s">
        <v>120</v>
      </c>
    </row>
    <row r="154" s="2" customFormat="1" ht="16.5" customHeight="1">
      <c r="A154" s="39"/>
      <c r="B154" s="40"/>
      <c r="C154" s="231" t="s">
        <v>226</v>
      </c>
      <c r="D154" s="231" t="s">
        <v>87</v>
      </c>
      <c r="E154" s="232" t="s">
        <v>227</v>
      </c>
      <c r="F154" s="233" t="s">
        <v>228</v>
      </c>
      <c r="G154" s="234" t="s">
        <v>229</v>
      </c>
      <c r="H154" s="235">
        <v>0.35999999999999999</v>
      </c>
      <c r="I154" s="236"/>
      <c r="J154" s="237">
        <f>ROUND(I154*H154,2)</f>
        <v>0</v>
      </c>
      <c r="K154" s="233" t="s">
        <v>129</v>
      </c>
      <c r="L154" s="238"/>
      <c r="M154" s="239" t="s">
        <v>19</v>
      </c>
      <c r="N154" s="240" t="s">
        <v>43</v>
      </c>
      <c r="O154" s="85"/>
      <c r="P154" s="211">
        <f>O154*H154</f>
        <v>0</v>
      </c>
      <c r="Q154" s="211">
        <v>0.029999999999999999</v>
      </c>
      <c r="R154" s="211">
        <f>Q154*H154</f>
        <v>0.010799999999999999</v>
      </c>
      <c r="S154" s="211">
        <v>0</v>
      </c>
      <c r="T154" s="21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3" t="s">
        <v>169</v>
      </c>
      <c r="AT154" s="213" t="s">
        <v>87</v>
      </c>
      <c r="AU154" s="213" t="s">
        <v>82</v>
      </c>
      <c r="AY154" s="18" t="s">
        <v>120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8" t="s">
        <v>80</v>
      </c>
      <c r="BK154" s="214">
        <f>ROUND(I154*H154,2)</f>
        <v>0</v>
      </c>
      <c r="BL154" s="18" t="s">
        <v>157</v>
      </c>
      <c r="BM154" s="213" t="s">
        <v>230</v>
      </c>
    </row>
    <row r="155" s="2" customFormat="1">
      <c r="A155" s="39"/>
      <c r="B155" s="40"/>
      <c r="C155" s="41"/>
      <c r="D155" s="215" t="s">
        <v>132</v>
      </c>
      <c r="E155" s="41"/>
      <c r="F155" s="216" t="s">
        <v>228</v>
      </c>
      <c r="G155" s="41"/>
      <c r="H155" s="41"/>
      <c r="I155" s="217"/>
      <c r="J155" s="41"/>
      <c r="K155" s="41"/>
      <c r="L155" s="45"/>
      <c r="M155" s="218"/>
      <c r="N155" s="219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82</v>
      </c>
    </row>
    <row r="156" s="15" customFormat="1">
      <c r="A156" s="15"/>
      <c r="B156" s="252"/>
      <c r="C156" s="253"/>
      <c r="D156" s="215" t="s">
        <v>143</v>
      </c>
      <c r="E156" s="254" t="s">
        <v>19</v>
      </c>
      <c r="F156" s="255" t="s">
        <v>231</v>
      </c>
      <c r="G156" s="253"/>
      <c r="H156" s="254" t="s">
        <v>19</v>
      </c>
      <c r="I156" s="256"/>
      <c r="J156" s="253"/>
      <c r="K156" s="253"/>
      <c r="L156" s="257"/>
      <c r="M156" s="258"/>
      <c r="N156" s="259"/>
      <c r="O156" s="259"/>
      <c r="P156" s="259"/>
      <c r="Q156" s="259"/>
      <c r="R156" s="259"/>
      <c r="S156" s="259"/>
      <c r="T156" s="26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1" t="s">
        <v>143</v>
      </c>
      <c r="AU156" s="261" t="s">
        <v>82</v>
      </c>
      <c r="AV156" s="15" t="s">
        <v>80</v>
      </c>
      <c r="AW156" s="15" t="s">
        <v>33</v>
      </c>
      <c r="AX156" s="15" t="s">
        <v>72</v>
      </c>
      <c r="AY156" s="261" t="s">
        <v>120</v>
      </c>
    </row>
    <row r="157" s="13" customFormat="1">
      <c r="A157" s="13"/>
      <c r="B157" s="220"/>
      <c r="C157" s="221"/>
      <c r="D157" s="215" t="s">
        <v>143</v>
      </c>
      <c r="E157" s="230" t="s">
        <v>19</v>
      </c>
      <c r="F157" s="222" t="s">
        <v>232</v>
      </c>
      <c r="G157" s="221"/>
      <c r="H157" s="223">
        <v>0.35999999999999999</v>
      </c>
      <c r="I157" s="224"/>
      <c r="J157" s="221"/>
      <c r="K157" s="221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143</v>
      </c>
      <c r="AU157" s="229" t="s">
        <v>82</v>
      </c>
      <c r="AV157" s="13" t="s">
        <v>82</v>
      </c>
      <c r="AW157" s="13" t="s">
        <v>33</v>
      </c>
      <c r="AX157" s="13" t="s">
        <v>72</v>
      </c>
      <c r="AY157" s="229" t="s">
        <v>120</v>
      </c>
    </row>
    <row r="158" s="14" customFormat="1">
      <c r="A158" s="14"/>
      <c r="B158" s="241"/>
      <c r="C158" s="242"/>
      <c r="D158" s="215" t="s">
        <v>143</v>
      </c>
      <c r="E158" s="243" t="s">
        <v>19</v>
      </c>
      <c r="F158" s="244" t="s">
        <v>172</v>
      </c>
      <c r="G158" s="242"/>
      <c r="H158" s="245">
        <v>0.35999999999999999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143</v>
      </c>
      <c r="AU158" s="251" t="s">
        <v>82</v>
      </c>
      <c r="AV158" s="14" t="s">
        <v>130</v>
      </c>
      <c r="AW158" s="14" t="s">
        <v>33</v>
      </c>
      <c r="AX158" s="14" t="s">
        <v>80</v>
      </c>
      <c r="AY158" s="251" t="s">
        <v>120</v>
      </c>
    </row>
    <row r="159" s="2" customFormat="1" ht="16.5" customHeight="1">
      <c r="A159" s="39"/>
      <c r="B159" s="40"/>
      <c r="C159" s="202" t="s">
        <v>233</v>
      </c>
      <c r="D159" s="202" t="s">
        <v>125</v>
      </c>
      <c r="E159" s="203" t="s">
        <v>234</v>
      </c>
      <c r="F159" s="204" t="s">
        <v>235</v>
      </c>
      <c r="G159" s="205" t="s">
        <v>128</v>
      </c>
      <c r="H159" s="206">
        <v>0.53500000000000003</v>
      </c>
      <c r="I159" s="207"/>
      <c r="J159" s="208">
        <f>ROUND(I159*H159,2)</f>
        <v>0</v>
      </c>
      <c r="K159" s="204" t="s">
        <v>129</v>
      </c>
      <c r="L159" s="45"/>
      <c r="M159" s="209" t="s">
        <v>19</v>
      </c>
      <c r="N159" s="210" t="s">
        <v>43</v>
      </c>
      <c r="O159" s="85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3" t="s">
        <v>157</v>
      </c>
      <c r="AT159" s="213" t="s">
        <v>125</v>
      </c>
      <c r="AU159" s="213" t="s">
        <v>82</v>
      </c>
      <c r="AY159" s="18" t="s">
        <v>120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8" t="s">
        <v>80</v>
      </c>
      <c r="BK159" s="214">
        <f>ROUND(I159*H159,2)</f>
        <v>0</v>
      </c>
      <c r="BL159" s="18" t="s">
        <v>157</v>
      </c>
      <c r="BM159" s="213" t="s">
        <v>236</v>
      </c>
    </row>
    <row r="160" s="2" customFormat="1">
      <c r="A160" s="39"/>
      <c r="B160" s="40"/>
      <c r="C160" s="41"/>
      <c r="D160" s="215" t="s">
        <v>132</v>
      </c>
      <c r="E160" s="41"/>
      <c r="F160" s="216" t="s">
        <v>237</v>
      </c>
      <c r="G160" s="41"/>
      <c r="H160" s="41"/>
      <c r="I160" s="217"/>
      <c r="J160" s="41"/>
      <c r="K160" s="41"/>
      <c r="L160" s="45"/>
      <c r="M160" s="218"/>
      <c r="N160" s="219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132</v>
      </c>
      <c r="AU160" s="18" t="s">
        <v>82</v>
      </c>
    </row>
    <row r="161" s="12" customFormat="1" ht="22.8" customHeight="1">
      <c r="A161" s="12"/>
      <c r="B161" s="186"/>
      <c r="C161" s="187"/>
      <c r="D161" s="188" t="s">
        <v>71</v>
      </c>
      <c r="E161" s="200" t="s">
        <v>238</v>
      </c>
      <c r="F161" s="200" t="s">
        <v>239</v>
      </c>
      <c r="G161" s="187"/>
      <c r="H161" s="187"/>
      <c r="I161" s="190"/>
      <c r="J161" s="201">
        <f>BK161</f>
        <v>0</v>
      </c>
      <c r="K161" s="187"/>
      <c r="L161" s="192"/>
      <c r="M161" s="193"/>
      <c r="N161" s="194"/>
      <c r="O161" s="194"/>
      <c r="P161" s="195">
        <f>SUM(P162:P168)</f>
        <v>0</v>
      </c>
      <c r="Q161" s="194"/>
      <c r="R161" s="195">
        <f>SUM(R162:R168)</f>
        <v>0</v>
      </c>
      <c r="S161" s="194"/>
      <c r="T161" s="196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7" t="s">
        <v>82</v>
      </c>
      <c r="AT161" s="198" t="s">
        <v>71</v>
      </c>
      <c r="AU161" s="198" t="s">
        <v>80</v>
      </c>
      <c r="AY161" s="197" t="s">
        <v>120</v>
      </c>
      <c r="BK161" s="199">
        <f>SUM(BK162:BK168)</f>
        <v>0</v>
      </c>
    </row>
    <row r="162" s="2" customFormat="1" ht="16.5" customHeight="1">
      <c r="A162" s="39"/>
      <c r="B162" s="40"/>
      <c r="C162" s="202" t="s">
        <v>240</v>
      </c>
      <c r="D162" s="202" t="s">
        <v>125</v>
      </c>
      <c r="E162" s="203" t="s">
        <v>241</v>
      </c>
      <c r="F162" s="204" t="s">
        <v>242</v>
      </c>
      <c r="G162" s="205" t="s">
        <v>243</v>
      </c>
      <c r="H162" s="206">
        <v>18</v>
      </c>
      <c r="I162" s="207"/>
      <c r="J162" s="208">
        <f>ROUND(I162*H162,2)</f>
        <v>0</v>
      </c>
      <c r="K162" s="204" t="s">
        <v>185</v>
      </c>
      <c r="L162" s="45"/>
      <c r="M162" s="209" t="s">
        <v>19</v>
      </c>
      <c r="N162" s="210" t="s">
        <v>43</v>
      </c>
      <c r="O162" s="85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3" t="s">
        <v>157</v>
      </c>
      <c r="AT162" s="213" t="s">
        <v>125</v>
      </c>
      <c r="AU162" s="213" t="s">
        <v>82</v>
      </c>
      <c r="AY162" s="18" t="s">
        <v>120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8" t="s">
        <v>80</v>
      </c>
      <c r="BK162" s="214">
        <f>ROUND(I162*H162,2)</f>
        <v>0</v>
      </c>
      <c r="BL162" s="18" t="s">
        <v>157</v>
      </c>
      <c r="BM162" s="213" t="s">
        <v>244</v>
      </c>
    </row>
    <row r="163" s="2" customFormat="1">
      <c r="A163" s="39"/>
      <c r="B163" s="40"/>
      <c r="C163" s="41"/>
      <c r="D163" s="215" t="s">
        <v>132</v>
      </c>
      <c r="E163" s="41"/>
      <c r="F163" s="216" t="s">
        <v>242</v>
      </c>
      <c r="G163" s="41"/>
      <c r="H163" s="41"/>
      <c r="I163" s="217"/>
      <c r="J163" s="41"/>
      <c r="K163" s="41"/>
      <c r="L163" s="45"/>
      <c r="M163" s="218"/>
      <c r="N163" s="219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82</v>
      </c>
    </row>
    <row r="164" s="13" customFormat="1">
      <c r="A164" s="13"/>
      <c r="B164" s="220"/>
      <c r="C164" s="221"/>
      <c r="D164" s="215" t="s">
        <v>143</v>
      </c>
      <c r="E164" s="230" t="s">
        <v>19</v>
      </c>
      <c r="F164" s="222" t="s">
        <v>245</v>
      </c>
      <c r="G164" s="221"/>
      <c r="H164" s="223">
        <v>18</v>
      </c>
      <c r="I164" s="224"/>
      <c r="J164" s="221"/>
      <c r="K164" s="221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143</v>
      </c>
      <c r="AU164" s="229" t="s">
        <v>82</v>
      </c>
      <c r="AV164" s="13" t="s">
        <v>82</v>
      </c>
      <c r="AW164" s="13" t="s">
        <v>33</v>
      </c>
      <c r="AX164" s="13" t="s">
        <v>80</v>
      </c>
      <c r="AY164" s="229" t="s">
        <v>120</v>
      </c>
    </row>
    <row r="165" s="2" customFormat="1" ht="16.5" customHeight="1">
      <c r="A165" s="39"/>
      <c r="B165" s="40"/>
      <c r="C165" s="202" t="s">
        <v>7</v>
      </c>
      <c r="D165" s="202" t="s">
        <v>125</v>
      </c>
      <c r="E165" s="203" t="s">
        <v>246</v>
      </c>
      <c r="F165" s="204" t="s">
        <v>247</v>
      </c>
      <c r="G165" s="205" t="s">
        <v>243</v>
      </c>
      <c r="H165" s="206">
        <v>18</v>
      </c>
      <c r="I165" s="207"/>
      <c r="J165" s="208">
        <f>ROUND(I165*H165,2)</f>
        <v>0</v>
      </c>
      <c r="K165" s="204" t="s">
        <v>185</v>
      </c>
      <c r="L165" s="45"/>
      <c r="M165" s="209" t="s">
        <v>19</v>
      </c>
      <c r="N165" s="210" t="s">
        <v>43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3" t="s">
        <v>157</v>
      </c>
      <c r="AT165" s="213" t="s">
        <v>125</v>
      </c>
      <c r="AU165" s="213" t="s">
        <v>82</v>
      </c>
      <c r="AY165" s="18" t="s">
        <v>120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8" t="s">
        <v>80</v>
      </c>
      <c r="BK165" s="214">
        <f>ROUND(I165*H165,2)</f>
        <v>0</v>
      </c>
      <c r="BL165" s="18" t="s">
        <v>157</v>
      </c>
      <c r="BM165" s="213" t="s">
        <v>248</v>
      </c>
    </row>
    <row r="166" s="2" customFormat="1">
      <c r="A166" s="39"/>
      <c r="B166" s="40"/>
      <c r="C166" s="41"/>
      <c r="D166" s="215" t="s">
        <v>132</v>
      </c>
      <c r="E166" s="41"/>
      <c r="F166" s="216" t="s">
        <v>247</v>
      </c>
      <c r="G166" s="41"/>
      <c r="H166" s="41"/>
      <c r="I166" s="217"/>
      <c r="J166" s="41"/>
      <c r="K166" s="41"/>
      <c r="L166" s="45"/>
      <c r="M166" s="218"/>
      <c r="N166" s="219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82</v>
      </c>
    </row>
    <row r="167" s="2" customFormat="1" ht="16.5" customHeight="1">
      <c r="A167" s="39"/>
      <c r="B167" s="40"/>
      <c r="C167" s="202" t="s">
        <v>249</v>
      </c>
      <c r="D167" s="202" t="s">
        <v>125</v>
      </c>
      <c r="E167" s="203" t="s">
        <v>250</v>
      </c>
      <c r="F167" s="204" t="s">
        <v>251</v>
      </c>
      <c r="G167" s="205" t="s">
        <v>252</v>
      </c>
      <c r="H167" s="206">
        <v>1</v>
      </c>
      <c r="I167" s="207"/>
      <c r="J167" s="208">
        <f>ROUND(I167*H167,2)</f>
        <v>0</v>
      </c>
      <c r="K167" s="204" t="s">
        <v>185</v>
      </c>
      <c r="L167" s="45"/>
      <c r="M167" s="209" t="s">
        <v>19</v>
      </c>
      <c r="N167" s="210" t="s">
        <v>43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3" t="s">
        <v>157</v>
      </c>
      <c r="AT167" s="213" t="s">
        <v>125</v>
      </c>
      <c r="AU167" s="213" t="s">
        <v>82</v>
      </c>
      <c r="AY167" s="18" t="s">
        <v>120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8" t="s">
        <v>80</v>
      </c>
      <c r="BK167" s="214">
        <f>ROUND(I167*H167,2)</f>
        <v>0</v>
      </c>
      <c r="BL167" s="18" t="s">
        <v>157</v>
      </c>
      <c r="BM167" s="213" t="s">
        <v>253</v>
      </c>
    </row>
    <row r="168" s="2" customFormat="1">
      <c r="A168" s="39"/>
      <c r="B168" s="40"/>
      <c r="C168" s="41"/>
      <c r="D168" s="215" t="s">
        <v>132</v>
      </c>
      <c r="E168" s="41"/>
      <c r="F168" s="216" t="s">
        <v>251</v>
      </c>
      <c r="G168" s="41"/>
      <c r="H168" s="41"/>
      <c r="I168" s="217"/>
      <c r="J168" s="41"/>
      <c r="K168" s="41"/>
      <c r="L168" s="45"/>
      <c r="M168" s="218"/>
      <c r="N168" s="219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132</v>
      </c>
      <c r="AU168" s="18" t="s">
        <v>82</v>
      </c>
    </row>
    <row r="169" s="12" customFormat="1" ht="22.8" customHeight="1">
      <c r="A169" s="12"/>
      <c r="B169" s="186"/>
      <c r="C169" s="187"/>
      <c r="D169" s="188" t="s">
        <v>71</v>
      </c>
      <c r="E169" s="200" t="s">
        <v>254</v>
      </c>
      <c r="F169" s="200" t="s">
        <v>255</v>
      </c>
      <c r="G169" s="187"/>
      <c r="H169" s="187"/>
      <c r="I169" s="190"/>
      <c r="J169" s="201">
        <f>BK169</f>
        <v>0</v>
      </c>
      <c r="K169" s="187"/>
      <c r="L169" s="192"/>
      <c r="M169" s="193"/>
      <c r="N169" s="194"/>
      <c r="O169" s="194"/>
      <c r="P169" s="195">
        <f>SUM(P170:P174)</f>
        <v>0</v>
      </c>
      <c r="Q169" s="194"/>
      <c r="R169" s="195">
        <f>SUM(R170:R174)</f>
        <v>0.12342240000000002</v>
      </c>
      <c r="S169" s="194"/>
      <c r="T169" s="196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7" t="s">
        <v>82</v>
      </c>
      <c r="AT169" s="198" t="s">
        <v>71</v>
      </c>
      <c r="AU169" s="198" t="s">
        <v>80</v>
      </c>
      <c r="AY169" s="197" t="s">
        <v>120</v>
      </c>
      <c r="BK169" s="199">
        <f>SUM(BK170:BK174)</f>
        <v>0</v>
      </c>
    </row>
    <row r="170" s="2" customFormat="1">
      <c r="A170" s="39"/>
      <c r="B170" s="40"/>
      <c r="C170" s="202" t="s">
        <v>256</v>
      </c>
      <c r="D170" s="202" t="s">
        <v>125</v>
      </c>
      <c r="E170" s="203" t="s">
        <v>257</v>
      </c>
      <c r="F170" s="204" t="s">
        <v>258</v>
      </c>
      <c r="G170" s="205" t="s">
        <v>156</v>
      </c>
      <c r="H170" s="206">
        <v>7.2000000000000002</v>
      </c>
      <c r="I170" s="207"/>
      <c r="J170" s="208">
        <f>ROUND(I170*H170,2)</f>
        <v>0</v>
      </c>
      <c r="K170" s="204" t="s">
        <v>185</v>
      </c>
      <c r="L170" s="45"/>
      <c r="M170" s="209" t="s">
        <v>19</v>
      </c>
      <c r="N170" s="210" t="s">
        <v>43</v>
      </c>
      <c r="O170" s="85"/>
      <c r="P170" s="211">
        <f>O170*H170</f>
        <v>0</v>
      </c>
      <c r="Q170" s="211">
        <v>0.017142000000000001</v>
      </c>
      <c r="R170" s="211">
        <f>Q170*H170</f>
        <v>0.12342240000000002</v>
      </c>
      <c r="S170" s="211">
        <v>0</v>
      </c>
      <c r="T170" s="21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3" t="s">
        <v>157</v>
      </c>
      <c r="AT170" s="213" t="s">
        <v>125</v>
      </c>
      <c r="AU170" s="213" t="s">
        <v>82</v>
      </c>
      <c r="AY170" s="18" t="s">
        <v>120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8" t="s">
        <v>80</v>
      </c>
      <c r="BK170" s="214">
        <f>ROUND(I170*H170,2)</f>
        <v>0</v>
      </c>
      <c r="BL170" s="18" t="s">
        <v>157</v>
      </c>
      <c r="BM170" s="213" t="s">
        <v>259</v>
      </c>
    </row>
    <row r="171" s="2" customFormat="1">
      <c r="A171" s="39"/>
      <c r="B171" s="40"/>
      <c r="C171" s="41"/>
      <c r="D171" s="215" t="s">
        <v>132</v>
      </c>
      <c r="E171" s="41"/>
      <c r="F171" s="216" t="s">
        <v>258</v>
      </c>
      <c r="G171" s="41"/>
      <c r="H171" s="41"/>
      <c r="I171" s="217"/>
      <c r="J171" s="41"/>
      <c r="K171" s="41"/>
      <c r="L171" s="45"/>
      <c r="M171" s="218"/>
      <c r="N171" s="219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132</v>
      </c>
      <c r="AU171" s="18" t="s">
        <v>82</v>
      </c>
    </row>
    <row r="172" s="13" customFormat="1">
      <c r="A172" s="13"/>
      <c r="B172" s="220"/>
      <c r="C172" s="221"/>
      <c r="D172" s="215" t="s">
        <v>143</v>
      </c>
      <c r="E172" s="230" t="s">
        <v>19</v>
      </c>
      <c r="F172" s="222" t="s">
        <v>219</v>
      </c>
      <c r="G172" s="221"/>
      <c r="H172" s="223">
        <v>7.2000000000000002</v>
      </c>
      <c r="I172" s="224"/>
      <c r="J172" s="221"/>
      <c r="K172" s="221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143</v>
      </c>
      <c r="AU172" s="229" t="s">
        <v>82</v>
      </c>
      <c r="AV172" s="13" t="s">
        <v>82</v>
      </c>
      <c r="AW172" s="13" t="s">
        <v>33</v>
      </c>
      <c r="AX172" s="13" t="s">
        <v>80</v>
      </c>
      <c r="AY172" s="229" t="s">
        <v>120</v>
      </c>
    </row>
    <row r="173" s="2" customFormat="1" ht="16.5" customHeight="1">
      <c r="A173" s="39"/>
      <c r="B173" s="40"/>
      <c r="C173" s="202" t="s">
        <v>260</v>
      </c>
      <c r="D173" s="202" t="s">
        <v>125</v>
      </c>
      <c r="E173" s="203" t="s">
        <v>261</v>
      </c>
      <c r="F173" s="204" t="s">
        <v>262</v>
      </c>
      <c r="G173" s="205" t="s">
        <v>128</v>
      </c>
      <c r="H173" s="206">
        <v>0.123</v>
      </c>
      <c r="I173" s="207"/>
      <c r="J173" s="208">
        <f>ROUND(I173*H173,2)</f>
        <v>0</v>
      </c>
      <c r="K173" s="204" t="s">
        <v>129</v>
      </c>
      <c r="L173" s="45"/>
      <c r="M173" s="209" t="s">
        <v>19</v>
      </c>
      <c r="N173" s="210" t="s">
        <v>43</v>
      </c>
      <c r="O173" s="85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3" t="s">
        <v>157</v>
      </c>
      <c r="AT173" s="213" t="s">
        <v>125</v>
      </c>
      <c r="AU173" s="213" t="s">
        <v>82</v>
      </c>
      <c r="AY173" s="18" t="s">
        <v>120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8" t="s">
        <v>80</v>
      </c>
      <c r="BK173" s="214">
        <f>ROUND(I173*H173,2)</f>
        <v>0</v>
      </c>
      <c r="BL173" s="18" t="s">
        <v>157</v>
      </c>
      <c r="BM173" s="213" t="s">
        <v>263</v>
      </c>
    </row>
    <row r="174" s="2" customFormat="1">
      <c r="A174" s="39"/>
      <c r="B174" s="40"/>
      <c r="C174" s="41"/>
      <c r="D174" s="215" t="s">
        <v>132</v>
      </c>
      <c r="E174" s="41"/>
      <c r="F174" s="216" t="s">
        <v>264</v>
      </c>
      <c r="G174" s="41"/>
      <c r="H174" s="41"/>
      <c r="I174" s="217"/>
      <c r="J174" s="41"/>
      <c r="K174" s="41"/>
      <c r="L174" s="45"/>
      <c r="M174" s="218"/>
      <c r="N174" s="219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132</v>
      </c>
      <c r="AU174" s="18" t="s">
        <v>82</v>
      </c>
    </row>
    <row r="175" s="12" customFormat="1" ht="22.8" customHeight="1">
      <c r="A175" s="12"/>
      <c r="B175" s="186"/>
      <c r="C175" s="187"/>
      <c r="D175" s="188" t="s">
        <v>71</v>
      </c>
      <c r="E175" s="200" t="s">
        <v>265</v>
      </c>
      <c r="F175" s="200" t="s">
        <v>266</v>
      </c>
      <c r="G175" s="187"/>
      <c r="H175" s="187"/>
      <c r="I175" s="190"/>
      <c r="J175" s="201">
        <f>BK175</f>
        <v>0</v>
      </c>
      <c r="K175" s="187"/>
      <c r="L175" s="192"/>
      <c r="M175" s="193"/>
      <c r="N175" s="194"/>
      <c r="O175" s="194"/>
      <c r="P175" s="195">
        <f>SUM(P176:P191)</f>
        <v>0</v>
      </c>
      <c r="Q175" s="194"/>
      <c r="R175" s="195">
        <f>SUM(R176:R191)</f>
        <v>0.11611999999999999</v>
      </c>
      <c r="S175" s="194"/>
      <c r="T175" s="196">
        <f>SUM(T176:T191)</f>
        <v>0.043130000000000002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7" t="s">
        <v>82</v>
      </c>
      <c r="AT175" s="198" t="s">
        <v>71</v>
      </c>
      <c r="AU175" s="198" t="s">
        <v>80</v>
      </c>
      <c r="AY175" s="197" t="s">
        <v>120</v>
      </c>
      <c r="BK175" s="199">
        <f>SUM(BK176:BK191)</f>
        <v>0</v>
      </c>
    </row>
    <row r="176" s="2" customFormat="1" ht="16.5" customHeight="1">
      <c r="A176" s="39"/>
      <c r="B176" s="40"/>
      <c r="C176" s="202" t="s">
        <v>267</v>
      </c>
      <c r="D176" s="202" t="s">
        <v>125</v>
      </c>
      <c r="E176" s="203" t="s">
        <v>268</v>
      </c>
      <c r="F176" s="204" t="s">
        <v>269</v>
      </c>
      <c r="G176" s="205" t="s">
        <v>243</v>
      </c>
      <c r="H176" s="206">
        <v>18</v>
      </c>
      <c r="I176" s="207"/>
      <c r="J176" s="208">
        <f>ROUND(I176*H176,2)</f>
        <v>0</v>
      </c>
      <c r="K176" s="204" t="s">
        <v>129</v>
      </c>
      <c r="L176" s="45"/>
      <c r="M176" s="209" t="s">
        <v>19</v>
      </c>
      <c r="N176" s="210" t="s">
        <v>43</v>
      </c>
      <c r="O176" s="85"/>
      <c r="P176" s="211">
        <f>O176*H176</f>
        <v>0</v>
      </c>
      <c r="Q176" s="211">
        <v>0</v>
      </c>
      <c r="R176" s="211">
        <f>Q176*H176</f>
        <v>0</v>
      </c>
      <c r="S176" s="211">
        <v>0.00191</v>
      </c>
      <c r="T176" s="212">
        <f>S176*H176</f>
        <v>0.034380000000000001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3" t="s">
        <v>157</v>
      </c>
      <c r="AT176" s="213" t="s">
        <v>125</v>
      </c>
      <c r="AU176" s="213" t="s">
        <v>82</v>
      </c>
      <c r="AY176" s="18" t="s">
        <v>120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8" t="s">
        <v>80</v>
      </c>
      <c r="BK176" s="214">
        <f>ROUND(I176*H176,2)</f>
        <v>0</v>
      </c>
      <c r="BL176" s="18" t="s">
        <v>157</v>
      </c>
      <c r="BM176" s="213" t="s">
        <v>270</v>
      </c>
    </row>
    <row r="177" s="2" customFormat="1">
      <c r="A177" s="39"/>
      <c r="B177" s="40"/>
      <c r="C177" s="41"/>
      <c r="D177" s="215" t="s">
        <v>132</v>
      </c>
      <c r="E177" s="41"/>
      <c r="F177" s="216" t="s">
        <v>271</v>
      </c>
      <c r="G177" s="41"/>
      <c r="H177" s="41"/>
      <c r="I177" s="217"/>
      <c r="J177" s="41"/>
      <c r="K177" s="41"/>
      <c r="L177" s="45"/>
      <c r="M177" s="218"/>
      <c r="N177" s="219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132</v>
      </c>
      <c r="AU177" s="18" t="s">
        <v>82</v>
      </c>
    </row>
    <row r="178" s="2" customFormat="1" ht="16.5" customHeight="1">
      <c r="A178" s="39"/>
      <c r="B178" s="40"/>
      <c r="C178" s="202" t="s">
        <v>272</v>
      </c>
      <c r="D178" s="202" t="s">
        <v>125</v>
      </c>
      <c r="E178" s="203" t="s">
        <v>273</v>
      </c>
      <c r="F178" s="204" t="s">
        <v>274</v>
      </c>
      <c r="G178" s="205" t="s">
        <v>243</v>
      </c>
      <c r="H178" s="206">
        <v>5</v>
      </c>
      <c r="I178" s="207"/>
      <c r="J178" s="208">
        <f>ROUND(I178*H178,2)</f>
        <v>0</v>
      </c>
      <c r="K178" s="204" t="s">
        <v>129</v>
      </c>
      <c r="L178" s="45"/>
      <c r="M178" s="209" t="s">
        <v>19</v>
      </c>
      <c r="N178" s="210" t="s">
        <v>43</v>
      </c>
      <c r="O178" s="85"/>
      <c r="P178" s="211">
        <f>O178*H178</f>
        <v>0</v>
      </c>
      <c r="Q178" s="211">
        <v>0</v>
      </c>
      <c r="R178" s="211">
        <f>Q178*H178</f>
        <v>0</v>
      </c>
      <c r="S178" s="211">
        <v>0.00175</v>
      </c>
      <c r="T178" s="212">
        <f>S178*H178</f>
        <v>0.0087500000000000008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3" t="s">
        <v>157</v>
      </c>
      <c r="AT178" s="213" t="s">
        <v>125</v>
      </c>
      <c r="AU178" s="213" t="s">
        <v>82</v>
      </c>
      <c r="AY178" s="18" t="s">
        <v>120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8" t="s">
        <v>80</v>
      </c>
      <c r="BK178" s="214">
        <f>ROUND(I178*H178,2)</f>
        <v>0</v>
      </c>
      <c r="BL178" s="18" t="s">
        <v>157</v>
      </c>
      <c r="BM178" s="213" t="s">
        <v>275</v>
      </c>
    </row>
    <row r="179" s="2" customFormat="1">
      <c r="A179" s="39"/>
      <c r="B179" s="40"/>
      <c r="C179" s="41"/>
      <c r="D179" s="215" t="s">
        <v>132</v>
      </c>
      <c r="E179" s="41"/>
      <c r="F179" s="216" t="s">
        <v>276</v>
      </c>
      <c r="G179" s="41"/>
      <c r="H179" s="41"/>
      <c r="I179" s="217"/>
      <c r="J179" s="41"/>
      <c r="K179" s="41"/>
      <c r="L179" s="45"/>
      <c r="M179" s="218"/>
      <c r="N179" s="219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132</v>
      </c>
      <c r="AU179" s="18" t="s">
        <v>82</v>
      </c>
    </row>
    <row r="180" s="2" customFormat="1" ht="21.75" customHeight="1">
      <c r="A180" s="39"/>
      <c r="B180" s="40"/>
      <c r="C180" s="202" t="s">
        <v>277</v>
      </c>
      <c r="D180" s="202" t="s">
        <v>125</v>
      </c>
      <c r="E180" s="203" t="s">
        <v>278</v>
      </c>
      <c r="F180" s="204" t="s">
        <v>279</v>
      </c>
      <c r="G180" s="205" t="s">
        <v>243</v>
      </c>
      <c r="H180" s="206">
        <v>18</v>
      </c>
      <c r="I180" s="207"/>
      <c r="J180" s="208">
        <f>ROUND(I180*H180,2)</f>
        <v>0</v>
      </c>
      <c r="K180" s="204" t="s">
        <v>185</v>
      </c>
      <c r="L180" s="45"/>
      <c r="M180" s="209" t="s">
        <v>19</v>
      </c>
      <c r="N180" s="210" t="s">
        <v>43</v>
      </c>
      <c r="O180" s="85"/>
      <c r="P180" s="211">
        <f>O180*H180</f>
        <v>0</v>
      </c>
      <c r="Q180" s="211">
        <v>0.0058399999999999997</v>
      </c>
      <c r="R180" s="211">
        <f>Q180*H180</f>
        <v>0.10511999999999999</v>
      </c>
      <c r="S180" s="211">
        <v>0</v>
      </c>
      <c r="T180" s="21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3" t="s">
        <v>157</v>
      </c>
      <c r="AT180" s="213" t="s">
        <v>125</v>
      </c>
      <c r="AU180" s="213" t="s">
        <v>82</v>
      </c>
      <c r="AY180" s="18" t="s">
        <v>120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8" t="s">
        <v>80</v>
      </c>
      <c r="BK180" s="214">
        <f>ROUND(I180*H180,2)</f>
        <v>0</v>
      </c>
      <c r="BL180" s="18" t="s">
        <v>157</v>
      </c>
      <c r="BM180" s="213" t="s">
        <v>280</v>
      </c>
    </row>
    <row r="181" s="2" customFormat="1">
      <c r="A181" s="39"/>
      <c r="B181" s="40"/>
      <c r="C181" s="41"/>
      <c r="D181" s="215" t="s">
        <v>132</v>
      </c>
      <c r="E181" s="41"/>
      <c r="F181" s="216" t="s">
        <v>281</v>
      </c>
      <c r="G181" s="41"/>
      <c r="H181" s="41"/>
      <c r="I181" s="217"/>
      <c r="J181" s="41"/>
      <c r="K181" s="41"/>
      <c r="L181" s="45"/>
      <c r="M181" s="218"/>
      <c r="N181" s="219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132</v>
      </c>
      <c r="AU181" s="18" t="s">
        <v>82</v>
      </c>
    </row>
    <row r="182" s="15" customFormat="1">
      <c r="A182" s="15"/>
      <c r="B182" s="252"/>
      <c r="C182" s="253"/>
      <c r="D182" s="215" t="s">
        <v>143</v>
      </c>
      <c r="E182" s="254" t="s">
        <v>19</v>
      </c>
      <c r="F182" s="255" t="s">
        <v>282</v>
      </c>
      <c r="G182" s="253"/>
      <c r="H182" s="254" t="s">
        <v>19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1" t="s">
        <v>143</v>
      </c>
      <c r="AU182" s="261" t="s">
        <v>82</v>
      </c>
      <c r="AV182" s="15" t="s">
        <v>80</v>
      </c>
      <c r="AW182" s="15" t="s">
        <v>33</v>
      </c>
      <c r="AX182" s="15" t="s">
        <v>72</v>
      </c>
      <c r="AY182" s="261" t="s">
        <v>120</v>
      </c>
    </row>
    <row r="183" s="13" customFormat="1">
      <c r="A183" s="13"/>
      <c r="B183" s="220"/>
      <c r="C183" s="221"/>
      <c r="D183" s="215" t="s">
        <v>143</v>
      </c>
      <c r="E183" s="230" t="s">
        <v>19</v>
      </c>
      <c r="F183" s="222" t="s">
        <v>226</v>
      </c>
      <c r="G183" s="221"/>
      <c r="H183" s="223">
        <v>18</v>
      </c>
      <c r="I183" s="224"/>
      <c r="J183" s="221"/>
      <c r="K183" s="221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143</v>
      </c>
      <c r="AU183" s="229" t="s">
        <v>82</v>
      </c>
      <c r="AV183" s="13" t="s">
        <v>82</v>
      </c>
      <c r="AW183" s="13" t="s">
        <v>33</v>
      </c>
      <c r="AX183" s="13" t="s">
        <v>72</v>
      </c>
      <c r="AY183" s="229" t="s">
        <v>120</v>
      </c>
    </row>
    <row r="184" s="14" customFormat="1">
      <c r="A184" s="14"/>
      <c r="B184" s="241"/>
      <c r="C184" s="242"/>
      <c r="D184" s="215" t="s">
        <v>143</v>
      </c>
      <c r="E184" s="243" t="s">
        <v>19</v>
      </c>
      <c r="F184" s="244" t="s">
        <v>172</v>
      </c>
      <c r="G184" s="242"/>
      <c r="H184" s="245">
        <v>18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143</v>
      </c>
      <c r="AU184" s="251" t="s">
        <v>82</v>
      </c>
      <c r="AV184" s="14" t="s">
        <v>130</v>
      </c>
      <c r="AW184" s="14" t="s">
        <v>33</v>
      </c>
      <c r="AX184" s="14" t="s">
        <v>80</v>
      </c>
      <c r="AY184" s="251" t="s">
        <v>120</v>
      </c>
    </row>
    <row r="185" s="2" customFormat="1" ht="21.75" customHeight="1">
      <c r="A185" s="39"/>
      <c r="B185" s="40"/>
      <c r="C185" s="202" t="s">
        <v>283</v>
      </c>
      <c r="D185" s="202" t="s">
        <v>125</v>
      </c>
      <c r="E185" s="203" t="s">
        <v>284</v>
      </c>
      <c r="F185" s="204" t="s">
        <v>285</v>
      </c>
      <c r="G185" s="205" t="s">
        <v>243</v>
      </c>
      <c r="H185" s="206">
        <v>5</v>
      </c>
      <c r="I185" s="207"/>
      <c r="J185" s="208">
        <f>ROUND(I185*H185,2)</f>
        <v>0</v>
      </c>
      <c r="K185" s="204" t="s">
        <v>129</v>
      </c>
      <c r="L185" s="45"/>
      <c r="M185" s="209" t="s">
        <v>19</v>
      </c>
      <c r="N185" s="210" t="s">
        <v>43</v>
      </c>
      <c r="O185" s="85"/>
      <c r="P185" s="211">
        <f>O185*H185</f>
        <v>0</v>
      </c>
      <c r="Q185" s="211">
        <v>0.0022000000000000001</v>
      </c>
      <c r="R185" s="211">
        <f>Q185*H185</f>
        <v>0.011000000000000001</v>
      </c>
      <c r="S185" s="211">
        <v>0</v>
      </c>
      <c r="T185" s="21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3" t="s">
        <v>157</v>
      </c>
      <c r="AT185" s="213" t="s">
        <v>125</v>
      </c>
      <c r="AU185" s="213" t="s">
        <v>82</v>
      </c>
      <c r="AY185" s="18" t="s">
        <v>120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8" t="s">
        <v>80</v>
      </c>
      <c r="BK185" s="214">
        <f>ROUND(I185*H185,2)</f>
        <v>0</v>
      </c>
      <c r="BL185" s="18" t="s">
        <v>157</v>
      </c>
      <c r="BM185" s="213" t="s">
        <v>286</v>
      </c>
    </row>
    <row r="186" s="2" customFormat="1">
      <c r="A186" s="39"/>
      <c r="B186" s="40"/>
      <c r="C186" s="41"/>
      <c r="D186" s="215" t="s">
        <v>132</v>
      </c>
      <c r="E186" s="41"/>
      <c r="F186" s="216" t="s">
        <v>287</v>
      </c>
      <c r="G186" s="41"/>
      <c r="H186" s="41"/>
      <c r="I186" s="217"/>
      <c r="J186" s="41"/>
      <c r="K186" s="41"/>
      <c r="L186" s="45"/>
      <c r="M186" s="218"/>
      <c r="N186" s="219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132</v>
      </c>
      <c r="AU186" s="18" t="s">
        <v>82</v>
      </c>
    </row>
    <row r="187" s="15" customFormat="1">
      <c r="A187" s="15"/>
      <c r="B187" s="252"/>
      <c r="C187" s="253"/>
      <c r="D187" s="215" t="s">
        <v>143</v>
      </c>
      <c r="E187" s="254" t="s">
        <v>19</v>
      </c>
      <c r="F187" s="255" t="s">
        <v>288</v>
      </c>
      <c r="G187" s="253"/>
      <c r="H187" s="254" t="s">
        <v>19</v>
      </c>
      <c r="I187" s="256"/>
      <c r="J187" s="253"/>
      <c r="K187" s="253"/>
      <c r="L187" s="257"/>
      <c r="M187" s="258"/>
      <c r="N187" s="259"/>
      <c r="O187" s="259"/>
      <c r="P187" s="259"/>
      <c r="Q187" s="259"/>
      <c r="R187" s="259"/>
      <c r="S187" s="259"/>
      <c r="T187" s="26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1" t="s">
        <v>143</v>
      </c>
      <c r="AU187" s="261" t="s">
        <v>82</v>
      </c>
      <c r="AV187" s="15" t="s">
        <v>80</v>
      </c>
      <c r="AW187" s="15" t="s">
        <v>33</v>
      </c>
      <c r="AX187" s="15" t="s">
        <v>72</v>
      </c>
      <c r="AY187" s="261" t="s">
        <v>120</v>
      </c>
    </row>
    <row r="188" s="13" customFormat="1">
      <c r="A188" s="13"/>
      <c r="B188" s="220"/>
      <c r="C188" s="221"/>
      <c r="D188" s="215" t="s">
        <v>143</v>
      </c>
      <c r="E188" s="230" t="s">
        <v>19</v>
      </c>
      <c r="F188" s="222" t="s">
        <v>153</v>
      </c>
      <c r="G188" s="221"/>
      <c r="H188" s="223">
        <v>5</v>
      </c>
      <c r="I188" s="224"/>
      <c r="J188" s="221"/>
      <c r="K188" s="221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143</v>
      </c>
      <c r="AU188" s="229" t="s">
        <v>82</v>
      </c>
      <c r="AV188" s="13" t="s">
        <v>82</v>
      </c>
      <c r="AW188" s="13" t="s">
        <v>33</v>
      </c>
      <c r="AX188" s="13" t="s">
        <v>72</v>
      </c>
      <c r="AY188" s="229" t="s">
        <v>120</v>
      </c>
    </row>
    <row r="189" s="14" customFormat="1">
      <c r="A189" s="14"/>
      <c r="B189" s="241"/>
      <c r="C189" s="242"/>
      <c r="D189" s="215" t="s">
        <v>143</v>
      </c>
      <c r="E189" s="243" t="s">
        <v>19</v>
      </c>
      <c r="F189" s="244" t="s">
        <v>172</v>
      </c>
      <c r="G189" s="242"/>
      <c r="H189" s="245">
        <v>5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143</v>
      </c>
      <c r="AU189" s="251" t="s">
        <v>82</v>
      </c>
      <c r="AV189" s="14" t="s">
        <v>130</v>
      </c>
      <c r="AW189" s="14" t="s">
        <v>33</v>
      </c>
      <c r="AX189" s="14" t="s">
        <v>80</v>
      </c>
      <c r="AY189" s="251" t="s">
        <v>120</v>
      </c>
    </row>
    <row r="190" s="2" customFormat="1" ht="16.5" customHeight="1">
      <c r="A190" s="39"/>
      <c r="B190" s="40"/>
      <c r="C190" s="202" t="s">
        <v>289</v>
      </c>
      <c r="D190" s="202" t="s">
        <v>125</v>
      </c>
      <c r="E190" s="203" t="s">
        <v>290</v>
      </c>
      <c r="F190" s="204" t="s">
        <v>291</v>
      </c>
      <c r="G190" s="205" t="s">
        <v>128</v>
      </c>
      <c r="H190" s="206">
        <v>0.11600000000000001</v>
      </c>
      <c r="I190" s="207"/>
      <c r="J190" s="208">
        <f>ROUND(I190*H190,2)</f>
        <v>0</v>
      </c>
      <c r="K190" s="204" t="s">
        <v>129</v>
      </c>
      <c r="L190" s="45"/>
      <c r="M190" s="209" t="s">
        <v>19</v>
      </c>
      <c r="N190" s="210" t="s">
        <v>43</v>
      </c>
      <c r="O190" s="85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3" t="s">
        <v>157</v>
      </c>
      <c r="AT190" s="213" t="s">
        <v>125</v>
      </c>
      <c r="AU190" s="213" t="s">
        <v>82</v>
      </c>
      <c r="AY190" s="18" t="s">
        <v>120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8" t="s">
        <v>80</v>
      </c>
      <c r="BK190" s="214">
        <f>ROUND(I190*H190,2)</f>
        <v>0</v>
      </c>
      <c r="BL190" s="18" t="s">
        <v>157</v>
      </c>
      <c r="BM190" s="213" t="s">
        <v>292</v>
      </c>
    </row>
    <row r="191" s="2" customFormat="1">
      <c r="A191" s="39"/>
      <c r="B191" s="40"/>
      <c r="C191" s="41"/>
      <c r="D191" s="215" t="s">
        <v>132</v>
      </c>
      <c r="E191" s="41"/>
      <c r="F191" s="216" t="s">
        <v>293</v>
      </c>
      <c r="G191" s="41"/>
      <c r="H191" s="41"/>
      <c r="I191" s="217"/>
      <c r="J191" s="41"/>
      <c r="K191" s="41"/>
      <c r="L191" s="45"/>
      <c r="M191" s="262"/>
      <c r="N191" s="263"/>
      <c r="O191" s="264"/>
      <c r="P191" s="264"/>
      <c r="Q191" s="264"/>
      <c r="R191" s="264"/>
      <c r="S191" s="264"/>
      <c r="T191" s="265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132</v>
      </c>
      <c r="AU191" s="18" t="s">
        <v>82</v>
      </c>
    </row>
    <row r="192" s="2" customFormat="1" ht="6.96" customHeight="1">
      <c r="A192" s="39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tf/JNbR7iep7IHreCUsJUaiU+/8KFlTENUVf1G8DhHJTsB7hUtP+hNDipSSMFDJisjz/To5elQUvBLzswAzpDQ==" hashValue="gaNHCHAlpQG6HYlTLdv5yzcwbl1kfzGe35i0TF0xr872NRid8xfiuud9b78+TVnkBC225NLFklIdoLKoQDEQcQ==" algorithmName="SHA-512" password="CC35"/>
  <autoFilter ref="C87:K19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1"/>
    </row>
    <row r="4" s="1" customFormat="1" ht="24.96" customHeight="1">
      <c r="B4" s="21"/>
      <c r="C4" s="128" t="s">
        <v>294</v>
      </c>
      <c r="H4" s="21"/>
    </row>
    <row r="5" s="1" customFormat="1" ht="12" customHeight="1">
      <c r="B5" s="21"/>
      <c r="C5" s="266" t="s">
        <v>13</v>
      </c>
      <c r="D5" s="138" t="s">
        <v>14</v>
      </c>
      <c r="E5" s="1"/>
      <c r="F5" s="1"/>
      <c r="H5" s="21"/>
    </row>
    <row r="6" s="1" customFormat="1" ht="36.96" customHeight="1">
      <c r="B6" s="21"/>
      <c r="C6" s="267" t="s">
        <v>16</v>
      </c>
      <c r="D6" s="268" t="s">
        <v>17</v>
      </c>
      <c r="E6" s="1"/>
      <c r="F6" s="1"/>
      <c r="H6" s="21"/>
    </row>
    <row r="7" s="1" customFormat="1" ht="16.5" customHeight="1">
      <c r="B7" s="21"/>
      <c r="C7" s="130" t="s">
        <v>23</v>
      </c>
      <c r="D7" s="135" t="str">
        <f>'Rekapitulace stavby'!AN8</f>
        <v>20. 1. 2021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5"/>
      <c r="B9" s="269"/>
      <c r="C9" s="270" t="s">
        <v>53</v>
      </c>
      <c r="D9" s="271" t="s">
        <v>54</v>
      </c>
      <c r="E9" s="271" t="s">
        <v>107</v>
      </c>
      <c r="F9" s="272" t="s">
        <v>295</v>
      </c>
      <c r="G9" s="175"/>
      <c r="H9" s="269"/>
    </row>
    <row r="10" s="2" customFormat="1" ht="26.4" customHeight="1">
      <c r="A10" s="39"/>
      <c r="B10" s="45"/>
      <c r="C10" s="273" t="s">
        <v>296</v>
      </c>
      <c r="D10" s="273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74" t="s">
        <v>86</v>
      </c>
      <c r="D11" s="275" t="s">
        <v>19</v>
      </c>
      <c r="E11" s="276" t="s">
        <v>87</v>
      </c>
      <c r="F11" s="277">
        <v>23.149999999999999</v>
      </c>
      <c r="G11" s="39"/>
      <c r="H11" s="45"/>
    </row>
    <row r="12" s="2" customFormat="1" ht="16.8" customHeight="1">
      <c r="A12" s="39"/>
      <c r="B12" s="45"/>
      <c r="C12" s="278" t="s">
        <v>297</v>
      </c>
      <c r="D12" s="39"/>
      <c r="E12" s="39"/>
      <c r="F12" s="39"/>
      <c r="G12" s="39"/>
      <c r="H12" s="45"/>
    </row>
    <row r="13" s="2" customFormat="1" ht="16.8" customHeight="1">
      <c r="A13" s="39"/>
      <c r="B13" s="45"/>
      <c r="C13" s="279" t="s">
        <v>189</v>
      </c>
      <c r="D13" s="279" t="s">
        <v>190</v>
      </c>
      <c r="E13" s="18" t="s">
        <v>156</v>
      </c>
      <c r="F13" s="280">
        <v>12.733000000000001</v>
      </c>
      <c r="G13" s="39"/>
      <c r="H13" s="45"/>
    </row>
    <row r="14" s="2" customFormat="1" ht="16.8" customHeight="1">
      <c r="A14" s="39"/>
      <c r="B14" s="45"/>
      <c r="C14" s="279" t="s">
        <v>183</v>
      </c>
      <c r="D14" s="279" t="s">
        <v>184</v>
      </c>
      <c r="E14" s="18" t="s">
        <v>156</v>
      </c>
      <c r="F14" s="280">
        <v>12.733000000000001</v>
      </c>
      <c r="G14" s="39"/>
      <c r="H14" s="45"/>
    </row>
    <row r="15" s="2" customFormat="1" ht="16.8" customHeight="1">
      <c r="A15" s="39"/>
      <c r="B15" s="45"/>
      <c r="C15" s="279" t="s">
        <v>179</v>
      </c>
      <c r="D15" s="279" t="s">
        <v>180</v>
      </c>
      <c r="E15" s="18" t="s">
        <v>156</v>
      </c>
      <c r="F15" s="280">
        <v>53.651000000000003</v>
      </c>
      <c r="G15" s="39"/>
      <c r="H15" s="45"/>
    </row>
    <row r="16" s="2" customFormat="1">
      <c r="A16" s="39"/>
      <c r="B16" s="45"/>
      <c r="C16" s="279" t="s">
        <v>167</v>
      </c>
      <c r="D16" s="279" t="s">
        <v>168</v>
      </c>
      <c r="E16" s="18" t="s">
        <v>156</v>
      </c>
      <c r="F16" s="280">
        <v>53.651000000000003</v>
      </c>
      <c r="G16" s="39"/>
      <c r="H16" s="45"/>
    </row>
    <row r="17" s="2" customFormat="1" ht="16.8" customHeight="1">
      <c r="A17" s="39"/>
      <c r="B17" s="45"/>
      <c r="C17" s="274" t="s">
        <v>83</v>
      </c>
      <c r="D17" s="275" t="s">
        <v>19</v>
      </c>
      <c r="E17" s="276" t="s">
        <v>84</v>
      </c>
      <c r="F17" s="277">
        <v>33.299999999999997</v>
      </c>
      <c r="G17" s="39"/>
      <c r="H17" s="45"/>
    </row>
    <row r="18" s="2" customFormat="1" ht="16.8" customHeight="1">
      <c r="A18" s="39"/>
      <c r="B18" s="45"/>
      <c r="C18" s="279" t="s">
        <v>83</v>
      </c>
      <c r="D18" s="279" t="s">
        <v>165</v>
      </c>
      <c r="E18" s="18" t="s">
        <v>19</v>
      </c>
      <c r="F18" s="280">
        <v>33.299999999999997</v>
      </c>
      <c r="G18" s="39"/>
      <c r="H18" s="45"/>
    </row>
    <row r="19" s="2" customFormat="1" ht="16.8" customHeight="1">
      <c r="A19" s="39"/>
      <c r="B19" s="45"/>
      <c r="C19" s="278" t="s">
        <v>297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279" t="s">
        <v>161</v>
      </c>
      <c r="D20" s="279" t="s">
        <v>162</v>
      </c>
      <c r="E20" s="18" t="s">
        <v>156</v>
      </c>
      <c r="F20" s="280">
        <v>33.299999999999997</v>
      </c>
      <c r="G20" s="39"/>
      <c r="H20" s="45"/>
    </row>
    <row r="21" s="2" customFormat="1" ht="16.8" customHeight="1">
      <c r="A21" s="39"/>
      <c r="B21" s="45"/>
      <c r="C21" s="279" t="s">
        <v>154</v>
      </c>
      <c r="D21" s="279" t="s">
        <v>155</v>
      </c>
      <c r="E21" s="18" t="s">
        <v>156</v>
      </c>
      <c r="F21" s="280">
        <v>33.299999999999997</v>
      </c>
      <c r="G21" s="39"/>
      <c r="H21" s="45"/>
    </row>
    <row r="22" s="2" customFormat="1" ht="16.8" customHeight="1">
      <c r="A22" s="39"/>
      <c r="B22" s="45"/>
      <c r="C22" s="279" t="s">
        <v>175</v>
      </c>
      <c r="D22" s="279" t="s">
        <v>176</v>
      </c>
      <c r="E22" s="18" t="s">
        <v>156</v>
      </c>
      <c r="F22" s="280">
        <v>33.299999999999997</v>
      </c>
      <c r="G22" s="39"/>
      <c r="H22" s="45"/>
    </row>
    <row r="23" s="2" customFormat="1" ht="16.8" customHeight="1">
      <c r="A23" s="39"/>
      <c r="B23" s="45"/>
      <c r="C23" s="279" t="s">
        <v>201</v>
      </c>
      <c r="D23" s="279" t="s">
        <v>202</v>
      </c>
      <c r="E23" s="18" t="s">
        <v>156</v>
      </c>
      <c r="F23" s="280">
        <v>33.299999999999997</v>
      </c>
      <c r="G23" s="39"/>
      <c r="H23" s="45"/>
    </row>
    <row r="24" s="2" customFormat="1" ht="16.8" customHeight="1">
      <c r="A24" s="39"/>
      <c r="B24" s="45"/>
      <c r="C24" s="279" t="s">
        <v>210</v>
      </c>
      <c r="D24" s="279" t="s">
        <v>211</v>
      </c>
      <c r="E24" s="18" t="s">
        <v>156</v>
      </c>
      <c r="F24" s="280">
        <v>33.299999999999997</v>
      </c>
      <c r="G24" s="39"/>
      <c r="H24" s="45"/>
    </row>
    <row r="25" s="2" customFormat="1" ht="16.8" customHeight="1">
      <c r="A25" s="39"/>
      <c r="B25" s="45"/>
      <c r="C25" s="279" t="s">
        <v>206</v>
      </c>
      <c r="D25" s="279" t="s">
        <v>207</v>
      </c>
      <c r="E25" s="18" t="s">
        <v>156</v>
      </c>
      <c r="F25" s="280">
        <v>34.965000000000003</v>
      </c>
      <c r="G25" s="39"/>
      <c r="H25" s="45"/>
    </row>
    <row r="26" s="2" customFormat="1" ht="16.8" customHeight="1">
      <c r="A26" s="39"/>
      <c r="B26" s="45"/>
      <c r="C26" s="279" t="s">
        <v>179</v>
      </c>
      <c r="D26" s="279" t="s">
        <v>180</v>
      </c>
      <c r="E26" s="18" t="s">
        <v>156</v>
      </c>
      <c r="F26" s="280">
        <v>53.651000000000003</v>
      </c>
      <c r="G26" s="39"/>
      <c r="H26" s="45"/>
    </row>
    <row r="27" s="2" customFormat="1">
      <c r="A27" s="39"/>
      <c r="B27" s="45"/>
      <c r="C27" s="279" t="s">
        <v>167</v>
      </c>
      <c r="D27" s="279" t="s">
        <v>168</v>
      </c>
      <c r="E27" s="18" t="s">
        <v>156</v>
      </c>
      <c r="F27" s="280">
        <v>53.651000000000003</v>
      </c>
      <c r="G27" s="39"/>
      <c r="H27" s="45"/>
    </row>
    <row r="28" s="2" customFormat="1" ht="7.44" customHeight="1">
      <c r="A28" s="39"/>
      <c r="B28" s="154"/>
      <c r="C28" s="155"/>
      <c r="D28" s="155"/>
      <c r="E28" s="155"/>
      <c r="F28" s="155"/>
      <c r="G28" s="155"/>
      <c r="H28" s="45"/>
    </row>
    <row r="29" s="2" customFormat="1">
      <c r="A29" s="39"/>
      <c r="B29" s="39"/>
      <c r="C29" s="39"/>
      <c r="D29" s="39"/>
      <c r="E29" s="39"/>
      <c r="F29" s="39"/>
      <c r="G29" s="39"/>
      <c r="H29" s="39"/>
    </row>
  </sheetData>
  <sheetProtection sheet="1" formatColumns="0" formatRows="0" objects="1" scenarios="1" spinCount="100000" saltValue="As/VBpowQ8oDzrYVT/UP1vpcYnD2Lx/tty4B6R7PGDqp6LsZzoULLYLZq6rRZXWZE5wwaoj2u1qbVf5b6m79Qg==" hashValue="WHnxo3X/u02ok6Xq0pj431Ysq6XyNdng+C/q+lYi80aXb7nN5l5UaZrmC8SR5S+t3Y7PgAshdET4TsJWXmkf2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298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299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300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301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302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303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304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305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306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307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308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309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310</v>
      </c>
      <c r="F19" s="292" t="s">
        <v>311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312</v>
      </c>
      <c r="F20" s="292" t="s">
        <v>313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314</v>
      </c>
      <c r="F21" s="292" t="s">
        <v>315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316</v>
      </c>
      <c r="F22" s="292" t="s">
        <v>317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318</v>
      </c>
      <c r="F23" s="292" t="s">
        <v>319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320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321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322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323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324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325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326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327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328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106</v>
      </c>
      <c r="F36" s="292"/>
      <c r="G36" s="292" t="s">
        <v>329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330</v>
      </c>
      <c r="F37" s="292"/>
      <c r="G37" s="292" t="s">
        <v>331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332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333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107</v>
      </c>
      <c r="F40" s="292"/>
      <c r="G40" s="292" t="s">
        <v>334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108</v>
      </c>
      <c r="F41" s="292"/>
      <c r="G41" s="292" t="s">
        <v>335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336</v>
      </c>
      <c r="F42" s="292"/>
      <c r="G42" s="292" t="s">
        <v>337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338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339</v>
      </c>
      <c r="F44" s="292"/>
      <c r="G44" s="292" t="s">
        <v>340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110</v>
      </c>
      <c r="F45" s="292"/>
      <c r="G45" s="292" t="s">
        <v>341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342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343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344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345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346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347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348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349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350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351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352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353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354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355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356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357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358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359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360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361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362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363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364</v>
      </c>
      <c r="D76" s="310"/>
      <c r="E76" s="310"/>
      <c r="F76" s="310" t="s">
        <v>365</v>
      </c>
      <c r="G76" s="311"/>
      <c r="H76" s="310" t="s">
        <v>54</v>
      </c>
      <c r="I76" s="310" t="s">
        <v>57</v>
      </c>
      <c r="J76" s="310" t="s">
        <v>366</v>
      </c>
      <c r="K76" s="309"/>
    </row>
    <row r="77" s="1" customFormat="1" ht="17.25" customHeight="1">
      <c r="B77" s="307"/>
      <c r="C77" s="312" t="s">
        <v>367</v>
      </c>
      <c r="D77" s="312"/>
      <c r="E77" s="312"/>
      <c r="F77" s="313" t="s">
        <v>368</v>
      </c>
      <c r="G77" s="314"/>
      <c r="H77" s="312"/>
      <c r="I77" s="312"/>
      <c r="J77" s="312" t="s">
        <v>369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370</v>
      </c>
      <c r="G79" s="319"/>
      <c r="H79" s="295" t="s">
        <v>371</v>
      </c>
      <c r="I79" s="295" t="s">
        <v>372</v>
      </c>
      <c r="J79" s="295">
        <v>20</v>
      </c>
      <c r="K79" s="309"/>
    </row>
    <row r="80" s="1" customFormat="1" ht="15" customHeight="1">
      <c r="B80" s="307"/>
      <c r="C80" s="295" t="s">
        <v>373</v>
      </c>
      <c r="D80" s="295"/>
      <c r="E80" s="295"/>
      <c r="F80" s="318" t="s">
        <v>370</v>
      </c>
      <c r="G80" s="319"/>
      <c r="H80" s="295" t="s">
        <v>374</v>
      </c>
      <c r="I80" s="295" t="s">
        <v>372</v>
      </c>
      <c r="J80" s="295">
        <v>120</v>
      </c>
      <c r="K80" s="309"/>
    </row>
    <row r="81" s="1" customFormat="1" ht="15" customHeight="1">
      <c r="B81" s="320"/>
      <c r="C81" s="295" t="s">
        <v>375</v>
      </c>
      <c r="D81" s="295"/>
      <c r="E81" s="295"/>
      <c r="F81" s="318" t="s">
        <v>376</v>
      </c>
      <c r="G81" s="319"/>
      <c r="H81" s="295" t="s">
        <v>377</v>
      </c>
      <c r="I81" s="295" t="s">
        <v>372</v>
      </c>
      <c r="J81" s="295">
        <v>50</v>
      </c>
      <c r="K81" s="309"/>
    </row>
    <row r="82" s="1" customFormat="1" ht="15" customHeight="1">
      <c r="B82" s="320"/>
      <c r="C82" s="295" t="s">
        <v>378</v>
      </c>
      <c r="D82" s="295"/>
      <c r="E82" s="295"/>
      <c r="F82" s="318" t="s">
        <v>370</v>
      </c>
      <c r="G82" s="319"/>
      <c r="H82" s="295" t="s">
        <v>379</v>
      </c>
      <c r="I82" s="295" t="s">
        <v>380</v>
      </c>
      <c r="J82" s="295"/>
      <c r="K82" s="309"/>
    </row>
    <row r="83" s="1" customFormat="1" ht="15" customHeight="1">
      <c r="B83" s="320"/>
      <c r="C83" s="321" t="s">
        <v>381</v>
      </c>
      <c r="D83" s="321"/>
      <c r="E83" s="321"/>
      <c r="F83" s="322" t="s">
        <v>376</v>
      </c>
      <c r="G83" s="321"/>
      <c r="H83" s="321" t="s">
        <v>382</v>
      </c>
      <c r="I83" s="321" t="s">
        <v>372</v>
      </c>
      <c r="J83" s="321">
        <v>15</v>
      </c>
      <c r="K83" s="309"/>
    </row>
    <row r="84" s="1" customFormat="1" ht="15" customHeight="1">
      <c r="B84" s="320"/>
      <c r="C84" s="321" t="s">
        <v>383</v>
      </c>
      <c r="D84" s="321"/>
      <c r="E84" s="321"/>
      <c r="F84" s="322" t="s">
        <v>376</v>
      </c>
      <c r="G84" s="321"/>
      <c r="H84" s="321" t="s">
        <v>384</v>
      </c>
      <c r="I84" s="321" t="s">
        <v>372</v>
      </c>
      <c r="J84" s="321">
        <v>15</v>
      </c>
      <c r="K84" s="309"/>
    </row>
    <row r="85" s="1" customFormat="1" ht="15" customHeight="1">
      <c r="B85" s="320"/>
      <c r="C85" s="321" t="s">
        <v>385</v>
      </c>
      <c r="D85" s="321"/>
      <c r="E85" s="321"/>
      <c r="F85" s="322" t="s">
        <v>376</v>
      </c>
      <c r="G85" s="321"/>
      <c r="H85" s="321" t="s">
        <v>386</v>
      </c>
      <c r="I85" s="321" t="s">
        <v>372</v>
      </c>
      <c r="J85" s="321">
        <v>20</v>
      </c>
      <c r="K85" s="309"/>
    </row>
    <row r="86" s="1" customFormat="1" ht="15" customHeight="1">
      <c r="B86" s="320"/>
      <c r="C86" s="321" t="s">
        <v>387</v>
      </c>
      <c r="D86" s="321"/>
      <c r="E86" s="321"/>
      <c r="F86" s="322" t="s">
        <v>376</v>
      </c>
      <c r="G86" s="321"/>
      <c r="H86" s="321" t="s">
        <v>388</v>
      </c>
      <c r="I86" s="321" t="s">
        <v>372</v>
      </c>
      <c r="J86" s="321">
        <v>20</v>
      </c>
      <c r="K86" s="309"/>
    </row>
    <row r="87" s="1" customFormat="1" ht="15" customHeight="1">
      <c r="B87" s="320"/>
      <c r="C87" s="295" t="s">
        <v>389</v>
      </c>
      <c r="D87" s="295"/>
      <c r="E87" s="295"/>
      <c r="F87" s="318" t="s">
        <v>376</v>
      </c>
      <c r="G87" s="319"/>
      <c r="H87" s="295" t="s">
        <v>390</v>
      </c>
      <c r="I87" s="295" t="s">
        <v>372</v>
      </c>
      <c r="J87" s="295">
        <v>50</v>
      </c>
      <c r="K87" s="309"/>
    </row>
    <row r="88" s="1" customFormat="1" ht="15" customHeight="1">
      <c r="B88" s="320"/>
      <c r="C88" s="295" t="s">
        <v>391</v>
      </c>
      <c r="D88" s="295"/>
      <c r="E88" s="295"/>
      <c r="F88" s="318" t="s">
        <v>376</v>
      </c>
      <c r="G88" s="319"/>
      <c r="H88" s="295" t="s">
        <v>392</v>
      </c>
      <c r="I88" s="295" t="s">
        <v>372</v>
      </c>
      <c r="J88" s="295">
        <v>20</v>
      </c>
      <c r="K88" s="309"/>
    </row>
    <row r="89" s="1" customFormat="1" ht="15" customHeight="1">
      <c r="B89" s="320"/>
      <c r="C89" s="295" t="s">
        <v>393</v>
      </c>
      <c r="D89" s="295"/>
      <c r="E89" s="295"/>
      <c r="F89" s="318" t="s">
        <v>376</v>
      </c>
      <c r="G89" s="319"/>
      <c r="H89" s="295" t="s">
        <v>394</v>
      </c>
      <c r="I89" s="295" t="s">
        <v>372</v>
      </c>
      <c r="J89" s="295">
        <v>20</v>
      </c>
      <c r="K89" s="309"/>
    </row>
    <row r="90" s="1" customFormat="1" ht="15" customHeight="1">
      <c r="B90" s="320"/>
      <c r="C90" s="295" t="s">
        <v>395</v>
      </c>
      <c r="D90" s="295"/>
      <c r="E90" s="295"/>
      <c r="F90" s="318" t="s">
        <v>376</v>
      </c>
      <c r="G90" s="319"/>
      <c r="H90" s="295" t="s">
        <v>396</v>
      </c>
      <c r="I90" s="295" t="s">
        <v>372</v>
      </c>
      <c r="J90" s="295">
        <v>50</v>
      </c>
      <c r="K90" s="309"/>
    </row>
    <row r="91" s="1" customFormat="1" ht="15" customHeight="1">
      <c r="B91" s="320"/>
      <c r="C91" s="295" t="s">
        <v>397</v>
      </c>
      <c r="D91" s="295"/>
      <c r="E91" s="295"/>
      <c r="F91" s="318" t="s">
        <v>376</v>
      </c>
      <c r="G91" s="319"/>
      <c r="H91" s="295" t="s">
        <v>397</v>
      </c>
      <c r="I91" s="295" t="s">
        <v>372</v>
      </c>
      <c r="J91" s="295">
        <v>50</v>
      </c>
      <c r="K91" s="309"/>
    </row>
    <row r="92" s="1" customFormat="1" ht="15" customHeight="1">
      <c r="B92" s="320"/>
      <c r="C92" s="295" t="s">
        <v>398</v>
      </c>
      <c r="D92" s="295"/>
      <c r="E92" s="295"/>
      <c r="F92" s="318" t="s">
        <v>376</v>
      </c>
      <c r="G92" s="319"/>
      <c r="H92" s="295" t="s">
        <v>399</v>
      </c>
      <c r="I92" s="295" t="s">
        <v>372</v>
      </c>
      <c r="J92" s="295">
        <v>255</v>
      </c>
      <c r="K92" s="309"/>
    </row>
    <row r="93" s="1" customFormat="1" ht="15" customHeight="1">
      <c r="B93" s="320"/>
      <c r="C93" s="295" t="s">
        <v>400</v>
      </c>
      <c r="D93" s="295"/>
      <c r="E93" s="295"/>
      <c r="F93" s="318" t="s">
        <v>370</v>
      </c>
      <c r="G93" s="319"/>
      <c r="H93" s="295" t="s">
        <v>401</v>
      </c>
      <c r="I93" s="295" t="s">
        <v>402</v>
      </c>
      <c r="J93" s="295"/>
      <c r="K93" s="309"/>
    </row>
    <row r="94" s="1" customFormat="1" ht="15" customHeight="1">
      <c r="B94" s="320"/>
      <c r="C94" s="295" t="s">
        <v>403</v>
      </c>
      <c r="D94" s="295"/>
      <c r="E94" s="295"/>
      <c r="F94" s="318" t="s">
        <v>370</v>
      </c>
      <c r="G94" s="319"/>
      <c r="H94" s="295" t="s">
        <v>404</v>
      </c>
      <c r="I94" s="295" t="s">
        <v>405</v>
      </c>
      <c r="J94" s="295"/>
      <c r="K94" s="309"/>
    </row>
    <row r="95" s="1" customFormat="1" ht="15" customHeight="1">
      <c r="B95" s="320"/>
      <c r="C95" s="295" t="s">
        <v>406</v>
      </c>
      <c r="D95" s="295"/>
      <c r="E95" s="295"/>
      <c r="F95" s="318" t="s">
        <v>370</v>
      </c>
      <c r="G95" s="319"/>
      <c r="H95" s="295" t="s">
        <v>406</v>
      </c>
      <c r="I95" s="295" t="s">
        <v>405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370</v>
      </c>
      <c r="G96" s="319"/>
      <c r="H96" s="295" t="s">
        <v>407</v>
      </c>
      <c r="I96" s="295" t="s">
        <v>405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370</v>
      </c>
      <c r="G97" s="319"/>
      <c r="H97" s="295" t="s">
        <v>408</v>
      </c>
      <c r="I97" s="295" t="s">
        <v>405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409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364</v>
      </c>
      <c r="D103" s="310"/>
      <c r="E103" s="310"/>
      <c r="F103" s="310" t="s">
        <v>365</v>
      </c>
      <c r="G103" s="311"/>
      <c r="H103" s="310" t="s">
        <v>54</v>
      </c>
      <c r="I103" s="310" t="s">
        <v>57</v>
      </c>
      <c r="J103" s="310" t="s">
        <v>366</v>
      </c>
      <c r="K103" s="309"/>
    </row>
    <row r="104" s="1" customFormat="1" ht="17.25" customHeight="1">
      <c r="B104" s="307"/>
      <c r="C104" s="312" t="s">
        <v>367</v>
      </c>
      <c r="D104" s="312"/>
      <c r="E104" s="312"/>
      <c r="F104" s="313" t="s">
        <v>368</v>
      </c>
      <c r="G104" s="314"/>
      <c r="H104" s="312"/>
      <c r="I104" s="312"/>
      <c r="J104" s="312" t="s">
        <v>369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370</v>
      </c>
      <c r="G106" s="295"/>
      <c r="H106" s="295" t="s">
        <v>410</v>
      </c>
      <c r="I106" s="295" t="s">
        <v>372</v>
      </c>
      <c r="J106" s="295">
        <v>20</v>
      </c>
      <c r="K106" s="309"/>
    </row>
    <row r="107" s="1" customFormat="1" ht="15" customHeight="1">
      <c r="B107" s="307"/>
      <c r="C107" s="295" t="s">
        <v>373</v>
      </c>
      <c r="D107" s="295"/>
      <c r="E107" s="295"/>
      <c r="F107" s="318" t="s">
        <v>370</v>
      </c>
      <c r="G107" s="295"/>
      <c r="H107" s="295" t="s">
        <v>410</v>
      </c>
      <c r="I107" s="295" t="s">
        <v>372</v>
      </c>
      <c r="J107" s="295">
        <v>120</v>
      </c>
      <c r="K107" s="309"/>
    </row>
    <row r="108" s="1" customFormat="1" ht="15" customHeight="1">
      <c r="B108" s="320"/>
      <c r="C108" s="295" t="s">
        <v>375</v>
      </c>
      <c r="D108" s="295"/>
      <c r="E108" s="295"/>
      <c r="F108" s="318" t="s">
        <v>376</v>
      </c>
      <c r="G108" s="295"/>
      <c r="H108" s="295" t="s">
        <v>410</v>
      </c>
      <c r="I108" s="295" t="s">
        <v>372</v>
      </c>
      <c r="J108" s="295">
        <v>50</v>
      </c>
      <c r="K108" s="309"/>
    </row>
    <row r="109" s="1" customFormat="1" ht="15" customHeight="1">
      <c r="B109" s="320"/>
      <c r="C109" s="295" t="s">
        <v>378</v>
      </c>
      <c r="D109" s="295"/>
      <c r="E109" s="295"/>
      <c r="F109" s="318" t="s">
        <v>370</v>
      </c>
      <c r="G109" s="295"/>
      <c r="H109" s="295" t="s">
        <v>410</v>
      </c>
      <c r="I109" s="295" t="s">
        <v>380</v>
      </c>
      <c r="J109" s="295"/>
      <c r="K109" s="309"/>
    </row>
    <row r="110" s="1" customFormat="1" ht="15" customHeight="1">
      <c r="B110" s="320"/>
      <c r="C110" s="295" t="s">
        <v>389</v>
      </c>
      <c r="D110" s="295"/>
      <c r="E110" s="295"/>
      <c r="F110" s="318" t="s">
        <v>376</v>
      </c>
      <c r="G110" s="295"/>
      <c r="H110" s="295" t="s">
        <v>410</v>
      </c>
      <c r="I110" s="295" t="s">
        <v>372</v>
      </c>
      <c r="J110" s="295">
        <v>50</v>
      </c>
      <c r="K110" s="309"/>
    </row>
    <row r="111" s="1" customFormat="1" ht="15" customHeight="1">
      <c r="B111" s="320"/>
      <c r="C111" s="295" t="s">
        <v>397</v>
      </c>
      <c r="D111" s="295"/>
      <c r="E111" s="295"/>
      <c r="F111" s="318" t="s">
        <v>376</v>
      </c>
      <c r="G111" s="295"/>
      <c r="H111" s="295" t="s">
        <v>410</v>
      </c>
      <c r="I111" s="295" t="s">
        <v>372</v>
      </c>
      <c r="J111" s="295">
        <v>50</v>
      </c>
      <c r="K111" s="309"/>
    </row>
    <row r="112" s="1" customFormat="1" ht="15" customHeight="1">
      <c r="B112" s="320"/>
      <c r="C112" s="295" t="s">
        <v>395</v>
      </c>
      <c r="D112" s="295"/>
      <c r="E112" s="295"/>
      <c r="F112" s="318" t="s">
        <v>376</v>
      </c>
      <c r="G112" s="295"/>
      <c r="H112" s="295" t="s">
        <v>410</v>
      </c>
      <c r="I112" s="295" t="s">
        <v>372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370</v>
      </c>
      <c r="G113" s="295"/>
      <c r="H113" s="295" t="s">
        <v>411</v>
      </c>
      <c r="I113" s="295" t="s">
        <v>372</v>
      </c>
      <c r="J113" s="295">
        <v>20</v>
      </c>
      <c r="K113" s="309"/>
    </row>
    <row r="114" s="1" customFormat="1" ht="15" customHeight="1">
      <c r="B114" s="320"/>
      <c r="C114" s="295" t="s">
        <v>412</v>
      </c>
      <c r="D114" s="295"/>
      <c r="E114" s="295"/>
      <c r="F114" s="318" t="s">
        <v>370</v>
      </c>
      <c r="G114" s="295"/>
      <c r="H114" s="295" t="s">
        <v>413</v>
      </c>
      <c r="I114" s="295" t="s">
        <v>372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370</v>
      </c>
      <c r="G115" s="295"/>
      <c r="H115" s="295" t="s">
        <v>414</v>
      </c>
      <c r="I115" s="295" t="s">
        <v>405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370</v>
      </c>
      <c r="G116" s="295"/>
      <c r="H116" s="295" t="s">
        <v>415</v>
      </c>
      <c r="I116" s="295" t="s">
        <v>405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370</v>
      </c>
      <c r="G117" s="295"/>
      <c r="H117" s="295" t="s">
        <v>416</v>
      </c>
      <c r="I117" s="295" t="s">
        <v>417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418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364</v>
      </c>
      <c r="D123" s="310"/>
      <c r="E123" s="310"/>
      <c r="F123" s="310" t="s">
        <v>365</v>
      </c>
      <c r="G123" s="311"/>
      <c r="H123" s="310" t="s">
        <v>54</v>
      </c>
      <c r="I123" s="310" t="s">
        <v>57</v>
      </c>
      <c r="J123" s="310" t="s">
        <v>366</v>
      </c>
      <c r="K123" s="339"/>
    </row>
    <row r="124" s="1" customFormat="1" ht="17.25" customHeight="1">
      <c r="B124" s="338"/>
      <c r="C124" s="312" t="s">
        <v>367</v>
      </c>
      <c r="D124" s="312"/>
      <c r="E124" s="312"/>
      <c r="F124" s="313" t="s">
        <v>368</v>
      </c>
      <c r="G124" s="314"/>
      <c r="H124" s="312"/>
      <c r="I124" s="312"/>
      <c r="J124" s="312" t="s">
        <v>369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373</v>
      </c>
      <c r="D126" s="317"/>
      <c r="E126" s="317"/>
      <c r="F126" s="318" t="s">
        <v>370</v>
      </c>
      <c r="G126" s="295"/>
      <c r="H126" s="295" t="s">
        <v>410</v>
      </c>
      <c r="I126" s="295" t="s">
        <v>372</v>
      </c>
      <c r="J126" s="295">
        <v>120</v>
      </c>
      <c r="K126" s="343"/>
    </row>
    <row r="127" s="1" customFormat="1" ht="15" customHeight="1">
      <c r="B127" s="340"/>
      <c r="C127" s="295" t="s">
        <v>419</v>
      </c>
      <c r="D127" s="295"/>
      <c r="E127" s="295"/>
      <c r="F127" s="318" t="s">
        <v>370</v>
      </c>
      <c r="G127" s="295"/>
      <c r="H127" s="295" t="s">
        <v>420</v>
      </c>
      <c r="I127" s="295" t="s">
        <v>372</v>
      </c>
      <c r="J127" s="295" t="s">
        <v>421</v>
      </c>
      <c r="K127" s="343"/>
    </row>
    <row r="128" s="1" customFormat="1" ht="15" customHeight="1">
      <c r="B128" s="340"/>
      <c r="C128" s="295" t="s">
        <v>318</v>
      </c>
      <c r="D128" s="295"/>
      <c r="E128" s="295"/>
      <c r="F128" s="318" t="s">
        <v>370</v>
      </c>
      <c r="G128" s="295"/>
      <c r="H128" s="295" t="s">
        <v>422</v>
      </c>
      <c r="I128" s="295" t="s">
        <v>372</v>
      </c>
      <c r="J128" s="295" t="s">
        <v>421</v>
      </c>
      <c r="K128" s="343"/>
    </row>
    <row r="129" s="1" customFormat="1" ht="15" customHeight="1">
      <c r="B129" s="340"/>
      <c r="C129" s="295" t="s">
        <v>381</v>
      </c>
      <c r="D129" s="295"/>
      <c r="E129" s="295"/>
      <c r="F129" s="318" t="s">
        <v>376</v>
      </c>
      <c r="G129" s="295"/>
      <c r="H129" s="295" t="s">
        <v>382</v>
      </c>
      <c r="I129" s="295" t="s">
        <v>372</v>
      </c>
      <c r="J129" s="295">
        <v>15</v>
      </c>
      <c r="K129" s="343"/>
    </row>
    <row r="130" s="1" customFormat="1" ht="15" customHeight="1">
      <c r="B130" s="340"/>
      <c r="C130" s="321" t="s">
        <v>383</v>
      </c>
      <c r="D130" s="321"/>
      <c r="E130" s="321"/>
      <c r="F130" s="322" t="s">
        <v>376</v>
      </c>
      <c r="G130" s="321"/>
      <c r="H130" s="321" t="s">
        <v>384</v>
      </c>
      <c r="I130" s="321" t="s">
        <v>372</v>
      </c>
      <c r="J130" s="321">
        <v>15</v>
      </c>
      <c r="K130" s="343"/>
    </row>
    <row r="131" s="1" customFormat="1" ht="15" customHeight="1">
      <c r="B131" s="340"/>
      <c r="C131" s="321" t="s">
        <v>385</v>
      </c>
      <c r="D131" s="321"/>
      <c r="E131" s="321"/>
      <c r="F131" s="322" t="s">
        <v>376</v>
      </c>
      <c r="G131" s="321"/>
      <c r="H131" s="321" t="s">
        <v>386</v>
      </c>
      <c r="I131" s="321" t="s">
        <v>372</v>
      </c>
      <c r="J131" s="321">
        <v>20</v>
      </c>
      <c r="K131" s="343"/>
    </row>
    <row r="132" s="1" customFormat="1" ht="15" customHeight="1">
      <c r="B132" s="340"/>
      <c r="C132" s="321" t="s">
        <v>387</v>
      </c>
      <c r="D132" s="321"/>
      <c r="E132" s="321"/>
      <c r="F132" s="322" t="s">
        <v>376</v>
      </c>
      <c r="G132" s="321"/>
      <c r="H132" s="321" t="s">
        <v>388</v>
      </c>
      <c r="I132" s="321" t="s">
        <v>372</v>
      </c>
      <c r="J132" s="321">
        <v>20</v>
      </c>
      <c r="K132" s="343"/>
    </row>
    <row r="133" s="1" customFormat="1" ht="15" customHeight="1">
      <c r="B133" s="340"/>
      <c r="C133" s="295" t="s">
        <v>375</v>
      </c>
      <c r="D133" s="295"/>
      <c r="E133" s="295"/>
      <c r="F133" s="318" t="s">
        <v>376</v>
      </c>
      <c r="G133" s="295"/>
      <c r="H133" s="295" t="s">
        <v>410</v>
      </c>
      <c r="I133" s="295" t="s">
        <v>372</v>
      </c>
      <c r="J133" s="295">
        <v>50</v>
      </c>
      <c r="K133" s="343"/>
    </row>
    <row r="134" s="1" customFormat="1" ht="15" customHeight="1">
      <c r="B134" s="340"/>
      <c r="C134" s="295" t="s">
        <v>389</v>
      </c>
      <c r="D134" s="295"/>
      <c r="E134" s="295"/>
      <c r="F134" s="318" t="s">
        <v>376</v>
      </c>
      <c r="G134" s="295"/>
      <c r="H134" s="295" t="s">
        <v>410</v>
      </c>
      <c r="I134" s="295" t="s">
        <v>372</v>
      </c>
      <c r="J134" s="295">
        <v>50</v>
      </c>
      <c r="K134" s="343"/>
    </row>
    <row r="135" s="1" customFormat="1" ht="15" customHeight="1">
      <c r="B135" s="340"/>
      <c r="C135" s="295" t="s">
        <v>395</v>
      </c>
      <c r="D135" s="295"/>
      <c r="E135" s="295"/>
      <c r="F135" s="318" t="s">
        <v>376</v>
      </c>
      <c r="G135" s="295"/>
      <c r="H135" s="295" t="s">
        <v>410</v>
      </c>
      <c r="I135" s="295" t="s">
        <v>372</v>
      </c>
      <c r="J135" s="295">
        <v>50</v>
      </c>
      <c r="K135" s="343"/>
    </row>
    <row r="136" s="1" customFormat="1" ht="15" customHeight="1">
      <c r="B136" s="340"/>
      <c r="C136" s="295" t="s">
        <v>397</v>
      </c>
      <c r="D136" s="295"/>
      <c r="E136" s="295"/>
      <c r="F136" s="318" t="s">
        <v>376</v>
      </c>
      <c r="G136" s="295"/>
      <c r="H136" s="295" t="s">
        <v>410</v>
      </c>
      <c r="I136" s="295" t="s">
        <v>372</v>
      </c>
      <c r="J136" s="295">
        <v>50</v>
      </c>
      <c r="K136" s="343"/>
    </row>
    <row r="137" s="1" customFormat="1" ht="15" customHeight="1">
      <c r="B137" s="340"/>
      <c r="C137" s="295" t="s">
        <v>398</v>
      </c>
      <c r="D137" s="295"/>
      <c r="E137" s="295"/>
      <c r="F137" s="318" t="s">
        <v>376</v>
      </c>
      <c r="G137" s="295"/>
      <c r="H137" s="295" t="s">
        <v>423</v>
      </c>
      <c r="I137" s="295" t="s">
        <v>372</v>
      </c>
      <c r="J137" s="295">
        <v>255</v>
      </c>
      <c r="K137" s="343"/>
    </row>
    <row r="138" s="1" customFormat="1" ht="15" customHeight="1">
      <c r="B138" s="340"/>
      <c r="C138" s="295" t="s">
        <v>400</v>
      </c>
      <c r="D138" s="295"/>
      <c r="E138" s="295"/>
      <c r="F138" s="318" t="s">
        <v>370</v>
      </c>
      <c r="G138" s="295"/>
      <c r="H138" s="295" t="s">
        <v>424</v>
      </c>
      <c r="I138" s="295" t="s">
        <v>402</v>
      </c>
      <c r="J138" s="295"/>
      <c r="K138" s="343"/>
    </row>
    <row r="139" s="1" customFormat="1" ht="15" customHeight="1">
      <c r="B139" s="340"/>
      <c r="C139" s="295" t="s">
        <v>403</v>
      </c>
      <c r="D139" s="295"/>
      <c r="E139" s="295"/>
      <c r="F139" s="318" t="s">
        <v>370</v>
      </c>
      <c r="G139" s="295"/>
      <c r="H139" s="295" t="s">
        <v>425</v>
      </c>
      <c r="I139" s="295" t="s">
        <v>405</v>
      </c>
      <c r="J139" s="295"/>
      <c r="K139" s="343"/>
    </row>
    <row r="140" s="1" customFormat="1" ht="15" customHeight="1">
      <c r="B140" s="340"/>
      <c r="C140" s="295" t="s">
        <v>406</v>
      </c>
      <c r="D140" s="295"/>
      <c r="E140" s="295"/>
      <c r="F140" s="318" t="s">
        <v>370</v>
      </c>
      <c r="G140" s="295"/>
      <c r="H140" s="295" t="s">
        <v>406</v>
      </c>
      <c r="I140" s="295" t="s">
        <v>405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370</v>
      </c>
      <c r="G141" s="295"/>
      <c r="H141" s="295" t="s">
        <v>426</v>
      </c>
      <c r="I141" s="295" t="s">
        <v>405</v>
      </c>
      <c r="J141" s="295"/>
      <c r="K141" s="343"/>
    </row>
    <row r="142" s="1" customFormat="1" ht="15" customHeight="1">
      <c r="B142" s="340"/>
      <c r="C142" s="295" t="s">
        <v>427</v>
      </c>
      <c r="D142" s="295"/>
      <c r="E142" s="295"/>
      <c r="F142" s="318" t="s">
        <v>370</v>
      </c>
      <c r="G142" s="295"/>
      <c r="H142" s="295" t="s">
        <v>428</v>
      </c>
      <c r="I142" s="295" t="s">
        <v>405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429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364</v>
      </c>
      <c r="D148" s="310"/>
      <c r="E148" s="310"/>
      <c r="F148" s="310" t="s">
        <v>365</v>
      </c>
      <c r="G148" s="311"/>
      <c r="H148" s="310" t="s">
        <v>54</v>
      </c>
      <c r="I148" s="310" t="s">
        <v>57</v>
      </c>
      <c r="J148" s="310" t="s">
        <v>366</v>
      </c>
      <c r="K148" s="309"/>
    </row>
    <row r="149" s="1" customFormat="1" ht="17.25" customHeight="1">
      <c r="B149" s="307"/>
      <c r="C149" s="312" t="s">
        <v>367</v>
      </c>
      <c r="D149" s="312"/>
      <c r="E149" s="312"/>
      <c r="F149" s="313" t="s">
        <v>368</v>
      </c>
      <c r="G149" s="314"/>
      <c r="H149" s="312"/>
      <c r="I149" s="312"/>
      <c r="J149" s="312" t="s">
        <v>369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373</v>
      </c>
      <c r="D151" s="295"/>
      <c r="E151" s="295"/>
      <c r="F151" s="348" t="s">
        <v>370</v>
      </c>
      <c r="G151" s="295"/>
      <c r="H151" s="347" t="s">
        <v>410</v>
      </c>
      <c r="I151" s="347" t="s">
        <v>372</v>
      </c>
      <c r="J151" s="347">
        <v>120</v>
      </c>
      <c r="K151" s="343"/>
    </row>
    <row r="152" s="1" customFormat="1" ht="15" customHeight="1">
      <c r="B152" s="320"/>
      <c r="C152" s="347" t="s">
        <v>419</v>
      </c>
      <c r="D152" s="295"/>
      <c r="E152" s="295"/>
      <c r="F152" s="348" t="s">
        <v>370</v>
      </c>
      <c r="G152" s="295"/>
      <c r="H152" s="347" t="s">
        <v>430</v>
      </c>
      <c r="I152" s="347" t="s">
        <v>372</v>
      </c>
      <c r="J152" s="347" t="s">
        <v>421</v>
      </c>
      <c r="K152" s="343"/>
    </row>
    <row r="153" s="1" customFormat="1" ht="15" customHeight="1">
      <c r="B153" s="320"/>
      <c r="C153" s="347" t="s">
        <v>318</v>
      </c>
      <c r="D153" s="295"/>
      <c r="E153" s="295"/>
      <c r="F153" s="348" t="s">
        <v>370</v>
      </c>
      <c r="G153" s="295"/>
      <c r="H153" s="347" t="s">
        <v>431</v>
      </c>
      <c r="I153" s="347" t="s">
        <v>372</v>
      </c>
      <c r="J153" s="347" t="s">
        <v>421</v>
      </c>
      <c r="K153" s="343"/>
    </row>
    <row r="154" s="1" customFormat="1" ht="15" customHeight="1">
      <c r="B154" s="320"/>
      <c r="C154" s="347" t="s">
        <v>375</v>
      </c>
      <c r="D154" s="295"/>
      <c r="E154" s="295"/>
      <c r="F154" s="348" t="s">
        <v>376</v>
      </c>
      <c r="G154" s="295"/>
      <c r="H154" s="347" t="s">
        <v>410</v>
      </c>
      <c r="I154" s="347" t="s">
        <v>372</v>
      </c>
      <c r="J154" s="347">
        <v>50</v>
      </c>
      <c r="K154" s="343"/>
    </row>
    <row r="155" s="1" customFormat="1" ht="15" customHeight="1">
      <c r="B155" s="320"/>
      <c r="C155" s="347" t="s">
        <v>378</v>
      </c>
      <c r="D155" s="295"/>
      <c r="E155" s="295"/>
      <c r="F155" s="348" t="s">
        <v>370</v>
      </c>
      <c r="G155" s="295"/>
      <c r="H155" s="347" t="s">
        <v>410</v>
      </c>
      <c r="I155" s="347" t="s">
        <v>380</v>
      </c>
      <c r="J155" s="347"/>
      <c r="K155" s="343"/>
    </row>
    <row r="156" s="1" customFormat="1" ht="15" customHeight="1">
      <c r="B156" s="320"/>
      <c r="C156" s="347" t="s">
        <v>389</v>
      </c>
      <c r="D156" s="295"/>
      <c r="E156" s="295"/>
      <c r="F156" s="348" t="s">
        <v>376</v>
      </c>
      <c r="G156" s="295"/>
      <c r="H156" s="347" t="s">
        <v>410</v>
      </c>
      <c r="I156" s="347" t="s">
        <v>372</v>
      </c>
      <c r="J156" s="347">
        <v>50</v>
      </c>
      <c r="K156" s="343"/>
    </row>
    <row r="157" s="1" customFormat="1" ht="15" customHeight="1">
      <c r="B157" s="320"/>
      <c r="C157" s="347" t="s">
        <v>397</v>
      </c>
      <c r="D157" s="295"/>
      <c r="E157" s="295"/>
      <c r="F157" s="348" t="s">
        <v>376</v>
      </c>
      <c r="G157" s="295"/>
      <c r="H157" s="347" t="s">
        <v>410</v>
      </c>
      <c r="I157" s="347" t="s">
        <v>372</v>
      </c>
      <c r="J157" s="347">
        <v>50</v>
      </c>
      <c r="K157" s="343"/>
    </row>
    <row r="158" s="1" customFormat="1" ht="15" customHeight="1">
      <c r="B158" s="320"/>
      <c r="C158" s="347" t="s">
        <v>395</v>
      </c>
      <c r="D158" s="295"/>
      <c r="E158" s="295"/>
      <c r="F158" s="348" t="s">
        <v>376</v>
      </c>
      <c r="G158" s="295"/>
      <c r="H158" s="347" t="s">
        <v>410</v>
      </c>
      <c r="I158" s="347" t="s">
        <v>372</v>
      </c>
      <c r="J158" s="347">
        <v>50</v>
      </c>
      <c r="K158" s="343"/>
    </row>
    <row r="159" s="1" customFormat="1" ht="15" customHeight="1">
      <c r="B159" s="320"/>
      <c r="C159" s="347" t="s">
        <v>93</v>
      </c>
      <c r="D159" s="295"/>
      <c r="E159" s="295"/>
      <c r="F159" s="348" t="s">
        <v>370</v>
      </c>
      <c r="G159" s="295"/>
      <c r="H159" s="347" t="s">
        <v>432</v>
      </c>
      <c r="I159" s="347" t="s">
        <v>372</v>
      </c>
      <c r="J159" s="347" t="s">
        <v>433</v>
      </c>
      <c r="K159" s="343"/>
    </row>
    <row r="160" s="1" customFormat="1" ht="15" customHeight="1">
      <c r="B160" s="320"/>
      <c r="C160" s="347" t="s">
        <v>434</v>
      </c>
      <c r="D160" s="295"/>
      <c r="E160" s="295"/>
      <c r="F160" s="348" t="s">
        <v>370</v>
      </c>
      <c r="G160" s="295"/>
      <c r="H160" s="347" t="s">
        <v>435</v>
      </c>
      <c r="I160" s="347" t="s">
        <v>405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436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364</v>
      </c>
      <c r="D166" s="310"/>
      <c r="E166" s="310"/>
      <c r="F166" s="310" t="s">
        <v>365</v>
      </c>
      <c r="G166" s="352"/>
      <c r="H166" s="353" t="s">
        <v>54</v>
      </c>
      <c r="I166" s="353" t="s">
        <v>57</v>
      </c>
      <c r="J166" s="310" t="s">
        <v>366</v>
      </c>
      <c r="K166" s="287"/>
    </row>
    <row r="167" s="1" customFormat="1" ht="17.25" customHeight="1">
      <c r="B167" s="288"/>
      <c r="C167" s="312" t="s">
        <v>367</v>
      </c>
      <c r="D167" s="312"/>
      <c r="E167" s="312"/>
      <c r="F167" s="313" t="s">
        <v>368</v>
      </c>
      <c r="G167" s="354"/>
      <c r="H167" s="355"/>
      <c r="I167" s="355"/>
      <c r="J167" s="312" t="s">
        <v>369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373</v>
      </c>
      <c r="D169" s="295"/>
      <c r="E169" s="295"/>
      <c r="F169" s="318" t="s">
        <v>370</v>
      </c>
      <c r="G169" s="295"/>
      <c r="H169" s="295" t="s">
        <v>410</v>
      </c>
      <c r="I169" s="295" t="s">
        <v>372</v>
      </c>
      <c r="J169" s="295">
        <v>120</v>
      </c>
      <c r="K169" s="343"/>
    </row>
    <row r="170" s="1" customFormat="1" ht="15" customHeight="1">
      <c r="B170" s="320"/>
      <c r="C170" s="295" t="s">
        <v>419</v>
      </c>
      <c r="D170" s="295"/>
      <c r="E170" s="295"/>
      <c r="F170" s="318" t="s">
        <v>370</v>
      </c>
      <c r="G170" s="295"/>
      <c r="H170" s="295" t="s">
        <v>420</v>
      </c>
      <c r="I170" s="295" t="s">
        <v>372</v>
      </c>
      <c r="J170" s="295" t="s">
        <v>421</v>
      </c>
      <c r="K170" s="343"/>
    </row>
    <row r="171" s="1" customFormat="1" ht="15" customHeight="1">
      <c r="B171" s="320"/>
      <c r="C171" s="295" t="s">
        <v>318</v>
      </c>
      <c r="D171" s="295"/>
      <c r="E171" s="295"/>
      <c r="F171" s="318" t="s">
        <v>370</v>
      </c>
      <c r="G171" s="295"/>
      <c r="H171" s="295" t="s">
        <v>437</v>
      </c>
      <c r="I171" s="295" t="s">
        <v>372</v>
      </c>
      <c r="J171" s="295" t="s">
        <v>421</v>
      </c>
      <c r="K171" s="343"/>
    </row>
    <row r="172" s="1" customFormat="1" ht="15" customHeight="1">
      <c r="B172" s="320"/>
      <c r="C172" s="295" t="s">
        <v>375</v>
      </c>
      <c r="D172" s="295"/>
      <c r="E172" s="295"/>
      <c r="F172" s="318" t="s">
        <v>376</v>
      </c>
      <c r="G172" s="295"/>
      <c r="H172" s="295" t="s">
        <v>437</v>
      </c>
      <c r="I172" s="295" t="s">
        <v>372</v>
      </c>
      <c r="J172" s="295">
        <v>50</v>
      </c>
      <c r="K172" s="343"/>
    </row>
    <row r="173" s="1" customFormat="1" ht="15" customHeight="1">
      <c r="B173" s="320"/>
      <c r="C173" s="295" t="s">
        <v>378</v>
      </c>
      <c r="D173" s="295"/>
      <c r="E173" s="295"/>
      <c r="F173" s="318" t="s">
        <v>370</v>
      </c>
      <c r="G173" s="295"/>
      <c r="H173" s="295" t="s">
        <v>437</v>
      </c>
      <c r="I173" s="295" t="s">
        <v>380</v>
      </c>
      <c r="J173" s="295"/>
      <c r="K173" s="343"/>
    </row>
    <row r="174" s="1" customFormat="1" ht="15" customHeight="1">
      <c r="B174" s="320"/>
      <c r="C174" s="295" t="s">
        <v>389</v>
      </c>
      <c r="D174" s="295"/>
      <c r="E174" s="295"/>
      <c r="F174" s="318" t="s">
        <v>376</v>
      </c>
      <c r="G174" s="295"/>
      <c r="H174" s="295" t="s">
        <v>437</v>
      </c>
      <c r="I174" s="295" t="s">
        <v>372</v>
      </c>
      <c r="J174" s="295">
        <v>50</v>
      </c>
      <c r="K174" s="343"/>
    </row>
    <row r="175" s="1" customFormat="1" ht="15" customHeight="1">
      <c r="B175" s="320"/>
      <c r="C175" s="295" t="s">
        <v>397</v>
      </c>
      <c r="D175" s="295"/>
      <c r="E175" s="295"/>
      <c r="F175" s="318" t="s">
        <v>376</v>
      </c>
      <c r="G175" s="295"/>
      <c r="H175" s="295" t="s">
        <v>437</v>
      </c>
      <c r="I175" s="295" t="s">
        <v>372</v>
      </c>
      <c r="J175" s="295">
        <v>50</v>
      </c>
      <c r="K175" s="343"/>
    </row>
    <row r="176" s="1" customFormat="1" ht="15" customHeight="1">
      <c r="B176" s="320"/>
      <c r="C176" s="295" t="s">
        <v>395</v>
      </c>
      <c r="D176" s="295"/>
      <c r="E176" s="295"/>
      <c r="F176" s="318" t="s">
        <v>376</v>
      </c>
      <c r="G176" s="295"/>
      <c r="H176" s="295" t="s">
        <v>437</v>
      </c>
      <c r="I176" s="295" t="s">
        <v>372</v>
      </c>
      <c r="J176" s="295">
        <v>50</v>
      </c>
      <c r="K176" s="343"/>
    </row>
    <row r="177" s="1" customFormat="1" ht="15" customHeight="1">
      <c r="B177" s="320"/>
      <c r="C177" s="295" t="s">
        <v>106</v>
      </c>
      <c r="D177" s="295"/>
      <c r="E177" s="295"/>
      <c r="F177" s="318" t="s">
        <v>370</v>
      </c>
      <c r="G177" s="295"/>
      <c r="H177" s="295" t="s">
        <v>438</v>
      </c>
      <c r="I177" s="295" t="s">
        <v>439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370</v>
      </c>
      <c r="G178" s="295"/>
      <c r="H178" s="295" t="s">
        <v>440</v>
      </c>
      <c r="I178" s="295" t="s">
        <v>441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370</v>
      </c>
      <c r="G179" s="295"/>
      <c r="H179" s="295" t="s">
        <v>442</v>
      </c>
      <c r="I179" s="295" t="s">
        <v>372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370</v>
      </c>
      <c r="G180" s="295"/>
      <c r="H180" s="295" t="s">
        <v>443</v>
      </c>
      <c r="I180" s="295" t="s">
        <v>372</v>
      </c>
      <c r="J180" s="295">
        <v>255</v>
      </c>
      <c r="K180" s="343"/>
    </row>
    <row r="181" s="1" customFormat="1" ht="15" customHeight="1">
      <c r="B181" s="320"/>
      <c r="C181" s="295" t="s">
        <v>107</v>
      </c>
      <c r="D181" s="295"/>
      <c r="E181" s="295"/>
      <c r="F181" s="318" t="s">
        <v>370</v>
      </c>
      <c r="G181" s="295"/>
      <c r="H181" s="295" t="s">
        <v>334</v>
      </c>
      <c r="I181" s="295" t="s">
        <v>372</v>
      </c>
      <c r="J181" s="295">
        <v>10</v>
      </c>
      <c r="K181" s="343"/>
    </row>
    <row r="182" s="1" customFormat="1" ht="15" customHeight="1">
      <c r="B182" s="320"/>
      <c r="C182" s="295" t="s">
        <v>108</v>
      </c>
      <c r="D182" s="295"/>
      <c r="E182" s="295"/>
      <c r="F182" s="318" t="s">
        <v>370</v>
      </c>
      <c r="G182" s="295"/>
      <c r="H182" s="295" t="s">
        <v>444</v>
      </c>
      <c r="I182" s="295" t="s">
        <v>405</v>
      </c>
      <c r="J182" s="295"/>
      <c r="K182" s="343"/>
    </row>
    <row r="183" s="1" customFormat="1" ht="15" customHeight="1">
      <c r="B183" s="320"/>
      <c r="C183" s="295" t="s">
        <v>445</v>
      </c>
      <c r="D183" s="295"/>
      <c r="E183" s="295"/>
      <c r="F183" s="318" t="s">
        <v>370</v>
      </c>
      <c r="G183" s="295"/>
      <c r="H183" s="295" t="s">
        <v>446</v>
      </c>
      <c r="I183" s="295" t="s">
        <v>405</v>
      </c>
      <c r="J183" s="295"/>
      <c r="K183" s="343"/>
    </row>
    <row r="184" s="1" customFormat="1" ht="15" customHeight="1">
      <c r="B184" s="320"/>
      <c r="C184" s="295" t="s">
        <v>434</v>
      </c>
      <c r="D184" s="295"/>
      <c r="E184" s="295"/>
      <c r="F184" s="318" t="s">
        <v>370</v>
      </c>
      <c r="G184" s="295"/>
      <c r="H184" s="295" t="s">
        <v>447</v>
      </c>
      <c r="I184" s="295" t="s">
        <v>405</v>
      </c>
      <c r="J184" s="295"/>
      <c r="K184" s="343"/>
    </row>
    <row r="185" s="1" customFormat="1" ht="15" customHeight="1">
      <c r="B185" s="320"/>
      <c r="C185" s="295" t="s">
        <v>110</v>
      </c>
      <c r="D185" s="295"/>
      <c r="E185" s="295"/>
      <c r="F185" s="318" t="s">
        <v>376</v>
      </c>
      <c r="G185" s="295"/>
      <c r="H185" s="295" t="s">
        <v>448</v>
      </c>
      <c r="I185" s="295" t="s">
        <v>372</v>
      </c>
      <c r="J185" s="295">
        <v>50</v>
      </c>
      <c r="K185" s="343"/>
    </row>
    <row r="186" s="1" customFormat="1" ht="15" customHeight="1">
      <c r="B186" s="320"/>
      <c r="C186" s="295" t="s">
        <v>449</v>
      </c>
      <c r="D186" s="295"/>
      <c r="E186" s="295"/>
      <c r="F186" s="318" t="s">
        <v>376</v>
      </c>
      <c r="G186" s="295"/>
      <c r="H186" s="295" t="s">
        <v>450</v>
      </c>
      <c r="I186" s="295" t="s">
        <v>451</v>
      </c>
      <c r="J186" s="295"/>
      <c r="K186" s="343"/>
    </row>
    <row r="187" s="1" customFormat="1" ht="15" customHeight="1">
      <c r="B187" s="320"/>
      <c r="C187" s="295" t="s">
        <v>452</v>
      </c>
      <c r="D187" s="295"/>
      <c r="E187" s="295"/>
      <c r="F187" s="318" t="s">
        <v>376</v>
      </c>
      <c r="G187" s="295"/>
      <c r="H187" s="295" t="s">
        <v>453</v>
      </c>
      <c r="I187" s="295" t="s">
        <v>451</v>
      </c>
      <c r="J187" s="295"/>
      <c r="K187" s="343"/>
    </row>
    <row r="188" s="1" customFormat="1" ht="15" customHeight="1">
      <c r="B188" s="320"/>
      <c r="C188" s="295" t="s">
        <v>454</v>
      </c>
      <c r="D188" s="295"/>
      <c r="E188" s="295"/>
      <c r="F188" s="318" t="s">
        <v>376</v>
      </c>
      <c r="G188" s="295"/>
      <c r="H188" s="295" t="s">
        <v>455</v>
      </c>
      <c r="I188" s="295" t="s">
        <v>451</v>
      </c>
      <c r="J188" s="295"/>
      <c r="K188" s="343"/>
    </row>
    <row r="189" s="1" customFormat="1" ht="15" customHeight="1">
      <c r="B189" s="320"/>
      <c r="C189" s="356" t="s">
        <v>456</v>
      </c>
      <c r="D189" s="295"/>
      <c r="E189" s="295"/>
      <c r="F189" s="318" t="s">
        <v>376</v>
      </c>
      <c r="G189" s="295"/>
      <c r="H189" s="295" t="s">
        <v>457</v>
      </c>
      <c r="I189" s="295" t="s">
        <v>458</v>
      </c>
      <c r="J189" s="357" t="s">
        <v>459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370</v>
      </c>
      <c r="G190" s="295"/>
      <c r="H190" s="292" t="s">
        <v>460</v>
      </c>
      <c r="I190" s="295" t="s">
        <v>461</v>
      </c>
      <c r="J190" s="295"/>
      <c r="K190" s="343"/>
    </row>
    <row r="191" s="1" customFormat="1" ht="15" customHeight="1">
      <c r="B191" s="320"/>
      <c r="C191" s="356" t="s">
        <v>462</v>
      </c>
      <c r="D191" s="295"/>
      <c r="E191" s="295"/>
      <c r="F191" s="318" t="s">
        <v>370</v>
      </c>
      <c r="G191" s="295"/>
      <c r="H191" s="295" t="s">
        <v>463</v>
      </c>
      <c r="I191" s="295" t="s">
        <v>405</v>
      </c>
      <c r="J191" s="295"/>
      <c r="K191" s="343"/>
    </row>
    <row r="192" s="1" customFormat="1" ht="15" customHeight="1">
      <c r="B192" s="320"/>
      <c r="C192" s="356" t="s">
        <v>464</v>
      </c>
      <c r="D192" s="295"/>
      <c r="E192" s="295"/>
      <c r="F192" s="318" t="s">
        <v>370</v>
      </c>
      <c r="G192" s="295"/>
      <c r="H192" s="295" t="s">
        <v>465</v>
      </c>
      <c r="I192" s="295" t="s">
        <v>405</v>
      </c>
      <c r="J192" s="295"/>
      <c r="K192" s="343"/>
    </row>
    <row r="193" s="1" customFormat="1" ht="15" customHeight="1">
      <c r="B193" s="320"/>
      <c r="C193" s="356" t="s">
        <v>466</v>
      </c>
      <c r="D193" s="295"/>
      <c r="E193" s="295"/>
      <c r="F193" s="318" t="s">
        <v>376</v>
      </c>
      <c r="G193" s="295"/>
      <c r="H193" s="295" t="s">
        <v>467</v>
      </c>
      <c r="I193" s="295" t="s">
        <v>405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468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469</v>
      </c>
      <c r="D200" s="359"/>
      <c r="E200" s="359"/>
      <c r="F200" s="359" t="s">
        <v>470</v>
      </c>
      <c r="G200" s="360"/>
      <c r="H200" s="359" t="s">
        <v>471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461</v>
      </c>
      <c r="D202" s="295"/>
      <c r="E202" s="295"/>
      <c r="F202" s="318" t="s">
        <v>43</v>
      </c>
      <c r="G202" s="295"/>
      <c r="H202" s="295" t="s">
        <v>472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473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474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475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476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417</v>
      </c>
      <c r="D208" s="295"/>
      <c r="E208" s="295"/>
      <c r="F208" s="318" t="s">
        <v>79</v>
      </c>
      <c r="G208" s="295"/>
      <c r="H208" s="295" t="s">
        <v>477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312</v>
      </c>
      <c r="G209" s="295"/>
      <c r="H209" s="295" t="s">
        <v>313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310</v>
      </c>
      <c r="G210" s="295"/>
      <c r="H210" s="295" t="s">
        <v>478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314</v>
      </c>
      <c r="G211" s="356"/>
      <c r="H211" s="347" t="s">
        <v>315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316</v>
      </c>
      <c r="G212" s="356"/>
      <c r="H212" s="347" t="s">
        <v>479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441</v>
      </c>
      <c r="D214" s="295"/>
      <c r="E214" s="295"/>
      <c r="F214" s="318">
        <v>1</v>
      </c>
      <c r="G214" s="356"/>
      <c r="H214" s="347" t="s">
        <v>480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481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482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483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2021-02-15T07:55:50Z</dcterms:created>
  <dcterms:modified xsi:type="dcterms:W3CDTF">2021-02-15T07:55:55Z</dcterms:modified>
</cp:coreProperties>
</file>